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Εργάσιμες" sheetId="1" r:id="rId1"/>
    <sheet name="Αργίες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<sst xmlns="http://schemas.openxmlformats.org/spreadsheetml/2006/main" count="41" uniqueCount="23">
  <si>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ΕΤΟΣ</t>
  </si>
  <si>
    <t>ΠΑΣΧΑ</t>
  </si>
  <si>
    <t>ΚΑΘΑΡΗ ΔΕΥΤΕΡΑ</t>
  </si>
  <si>
    <t>ΔΕΥΤΕΡΑ ΤΟΥ ΠΑΣΧΑ</t>
  </si>
  <si>
    <t>ΑΓΙΟΥ ΠΝΕΥΜΑΤΟΣ</t>
  </si>
  <si>
    <t>ΠΡΩΤΟΧΡΟΝΙΑ</t>
  </si>
  <si>
    <t>ΘΕΟΦΑΝΕΙΑ</t>
  </si>
  <si>
    <t>25η ΜΑΡΤΙΟΥ</t>
  </si>
  <si>
    <t>ΔΕΚΑΠΕΝΤΑΥΓΟΥΣΤΟΣ</t>
  </si>
  <si>
    <t>28η ΟΚΤΩΒΡΙΟΥ</t>
  </si>
  <si>
    <t>ΧΡΙΣΤΟΥΓΕΝΝΑ</t>
  </si>
  <si>
    <t>ΔΕΥΤΕΡΗ ΜΕΡΑ ΧΡΙΣΤΟΥΓΕΝΝΩΝ</t>
  </si>
  <si>
    <t>ΠΡΩΤΟΜΑΓΙΑ</t>
  </si>
  <si>
    <t>ΛΑΜΒΑΝΟΝΤΑΙ ΥΠΟΨΙΝ ΟΙ ΕΞΗΣ ΑΡΓΙΕΣ</t>
  </si>
  <si>
    <t>ΧΡΙΣΤΟΥΓΕΝΝΑ(ΕΞΑΙΡΕΣΙΜΗ)</t>
  </si>
  <si>
    <t>ΔΕΥΤΕΡΗ ΜΕΡΑ ΤΟΥ ΠΑΣΧΑ(ΕΞΑΙΡΕΣΙΜΗ)</t>
  </si>
  <si>
    <t>25η ΜΑΡΤΙΟΥ(ΕΞΑΙΡΕΣΙΜΗ)</t>
  </si>
  <si>
    <t>1η ΜΑΪΟΥ(ΕΞΑΙΡΕΣΙΜΗ)</t>
  </si>
  <si>
    <t>15η ΑΥΓΟΥΣΤΟΥ(ΕΞΑΙΡΕΣΙΜΗ)</t>
  </si>
  <si>
    <t>*Οι υπολογισμοί μπορούν να γίνουν από το 2000 έως το 2100</t>
  </si>
  <si>
    <r>
      <t xml:space="preserve">ΔΩΣΤΕ ΗΜΕΡΟΜΗΝΙΑ ΟΠΩΣ ΤΟ ΠΑΡΑΔΕΙΓΜΑ </t>
    </r>
    <r>
      <rPr>
        <b/>
        <sz val="10"/>
        <rFont val="Arial Greek"/>
        <family val="2"/>
      </rPr>
      <t>01</t>
    </r>
    <r>
      <rPr>
        <sz val="10"/>
        <rFont val="Arial Greek"/>
        <family val="0"/>
      </rPr>
      <t>/01/2006</t>
    </r>
  </si>
  <si>
    <t>*Δυνατότητα υπολογισμού εργάσιμων ημερών ανά μήνα από το 2006 μέχρι και το έτος 2050</t>
  </si>
  <si>
    <t>chriskar70@freemail.gr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</si>
</sst>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m\-yyyy"/>
    <numFmt numFmtId="173" formatCode="mmmm/yyyy"/>
    <numFmt numFmtId="174" formatCode="mmmm\ yyyy"/>
    <numFmt numFmtId="175" formatCode="dd/mm/yy"/>
    <numFmt numFmtId="176" formatCode="mmm\-yyyy"/>
    <numFmt numFmtId="177" formatCode="dd\ mmmm\ "/>
    <numFmt numFmtId="178" formatCode="yyyy"/>
    <numFmt numFmtId="179" formatCode="d/m/yy"/>
  </numFmts>
  <fonts count="46">
    <font>
      <sz val="10"/>
      <name val="Arial Greek"/>
      <family val="0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sz val="14"/>
      <name val="Arial Greek"/>
      <family val="2"/>
    </font>
    <font>
      <b/>
      <sz val="12"/>
      <name val="Arial Greek"/>
      <family val="2"/>
    </font>
    <font>
      <b/>
      <sz val="14"/>
      <color indexed="10"/>
      <name val="Arial Greek"/>
      <family val="2"/>
    </font>
    <font>
      <sz val="10"/>
      <color indexed="10"/>
      <name val="Arial Greek"/>
      <family val="2"/>
    </font>
    <font>
      <b/>
      <sz val="14"/>
      <name val="Arial Greek"/>
      <family val="2"/>
    </font>
    <font>
      <b/>
      <sz val="14"/>
      <color indexed="12"/>
      <name val="Arial Greek"/>
      <family val="2"/>
    </font>
    <font>
      <sz val="8"/>
      <name val="Arial Greek"/>
      <family val="2"/>
    </font>
    <font>
      <sz val="10"/>
      <color indexed="9"/>
      <name val="Arial Greek"/>
      <family val="2"/>
    </font>
    <font>
      <u val="single"/>
      <sz val="10"/>
      <color indexed="1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" fontId="1" fillId="0" borderId="13" xfId="0" applyNumberFormat="1" applyFont="1" applyBorder="1" applyAlignment="1">
      <alignment/>
    </xf>
    <xf numFmtId="17" fontId="1" fillId="0" borderId="14" xfId="0" applyNumberFormat="1" applyFont="1" applyBorder="1" applyAlignment="1">
      <alignment/>
    </xf>
    <xf numFmtId="17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" fontId="1" fillId="0" borderId="17" xfId="0" applyNumberFormat="1" applyFont="1" applyBorder="1" applyAlignment="1">
      <alignment/>
    </xf>
    <xf numFmtId="17" fontId="1" fillId="0" borderId="18" xfId="0" applyNumberFormat="1" applyFont="1" applyBorder="1" applyAlignment="1">
      <alignment/>
    </xf>
    <xf numFmtId="17" fontId="1" fillId="0" borderId="19" xfId="0" applyNumberFormat="1" applyFont="1" applyBorder="1" applyAlignment="1">
      <alignment/>
    </xf>
    <xf numFmtId="17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175" fontId="4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7" fillId="0" borderId="22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 applyProtection="1">
      <alignment/>
      <protection hidden="1"/>
    </xf>
    <xf numFmtId="14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 locked="0"/>
    </xf>
    <xf numFmtId="0" fontId="11" fillId="0" borderId="0" xfId="52" applyAlignment="1" applyProtection="1">
      <alignment/>
      <protection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 vertic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kar70@freemail.gr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5"/>
  <sheetViews>
    <sheetView showGridLines="0" showRowColHeaders="0" zoomScalePageLayoutView="0" workbookViewId="0" topLeftCell="C1">
      <selection activeCell="D2" sqref="D2"/>
    </sheetView>
  </sheetViews>
  <sheetFormatPr defaultColWidth="12.25390625" defaultRowHeight="12.75"/>
  <cols>
    <col min="1" max="1" width="10.25390625" style="0" hidden="1" customWidth="1"/>
    <col min="2" max="2" width="13.25390625" style="0" hidden="1" customWidth="1"/>
    <col min="3" max="3" width="13.875" style="0" customWidth="1"/>
    <col min="4" max="4" width="12.25390625" style="0" customWidth="1"/>
    <col min="5" max="5" width="12.25390625" style="0" hidden="1" customWidth="1"/>
  </cols>
  <sheetData>
    <row r="1" ht="13.5" thickBot="1"/>
    <row r="2" spans="3:6" ht="65.25" thickBot="1" thickTop="1">
      <c r="C2" s="14" t="s">
        <v>20</v>
      </c>
      <c r="D2" s="20">
        <v>54483</v>
      </c>
      <c r="E2" s="13">
        <f>VLOOKUP(D2,A6:B545,2,FALSE)</f>
        <v>21</v>
      </c>
      <c r="F2" s="15"/>
    </row>
    <row r="3" ht="13.5" thickTop="1"/>
    <row r="4" spans="2:10" ht="18">
      <c r="B4" s="31" t="str">
        <f>"Οι Εργάσιμες ημέρες του "&amp;TEXT(D2,"μμμμ του εεεε")&amp;" είναι "&amp;TEXT(E2,"0")</f>
        <v>Οι Εργάσιμες ημέρες του Μαρτίου του 2049 είναι 21</v>
      </c>
      <c r="C4" s="32"/>
      <c r="D4" s="32"/>
      <c r="E4" s="32"/>
      <c r="F4" s="32"/>
      <c r="G4" s="33"/>
      <c r="H4" s="33"/>
      <c r="I4" s="33"/>
      <c r="J4" s="33"/>
    </row>
    <row r="6" spans="1:2" ht="12.75">
      <c r="A6" s="4">
        <v>38718</v>
      </c>
      <c r="B6" s="2">
        <v>21</v>
      </c>
    </row>
    <row r="7" spans="1:2" ht="12.75">
      <c r="A7" s="4">
        <v>38749</v>
      </c>
      <c r="B7" s="2">
        <v>20</v>
      </c>
    </row>
    <row r="8" spans="1:3" ht="12.75">
      <c r="A8" s="4">
        <v>38777</v>
      </c>
      <c r="B8" s="2">
        <v>22</v>
      </c>
      <c r="C8" t="s">
        <v>21</v>
      </c>
    </row>
    <row r="9" spans="1:2" ht="12.75">
      <c r="A9" s="4">
        <v>38808</v>
      </c>
      <c r="B9" s="2">
        <v>19</v>
      </c>
    </row>
    <row r="10" spans="1:3" ht="12.75">
      <c r="A10" s="4">
        <v>38838</v>
      </c>
      <c r="B10" s="2">
        <v>22</v>
      </c>
      <c r="C10" s="19" t="s">
        <v>13</v>
      </c>
    </row>
    <row r="11" spans="1:3" ht="12.75">
      <c r="A11" s="4">
        <v>38869</v>
      </c>
      <c r="B11" s="2">
        <v>21</v>
      </c>
      <c r="C11" s="19" t="s">
        <v>14</v>
      </c>
    </row>
    <row r="12" spans="1:3" ht="12.75">
      <c r="A12" s="4">
        <v>38899</v>
      </c>
      <c r="B12" s="2">
        <v>21</v>
      </c>
      <c r="C12" s="19" t="s">
        <v>15</v>
      </c>
    </row>
    <row r="13" spans="1:3" ht="12.75">
      <c r="A13" s="4">
        <v>38930</v>
      </c>
      <c r="B13" s="2">
        <v>22</v>
      </c>
      <c r="C13" s="19" t="s">
        <v>16</v>
      </c>
    </row>
    <row r="14" spans="1:3" ht="12.75">
      <c r="A14" s="4">
        <v>38961</v>
      </c>
      <c r="B14" s="2">
        <v>21</v>
      </c>
      <c r="C14" s="19" t="s">
        <v>17</v>
      </c>
    </row>
    <row r="15" spans="1:3" ht="12.75">
      <c r="A15" s="4">
        <v>38991</v>
      </c>
      <c r="B15" s="2">
        <v>22</v>
      </c>
      <c r="C15" s="19" t="s">
        <v>18</v>
      </c>
    </row>
    <row r="16" spans="1:3" ht="12.75">
      <c r="A16" s="4">
        <v>39022</v>
      </c>
      <c r="B16" s="2">
        <v>22</v>
      </c>
      <c r="C16" s="19" t="s">
        <v>9</v>
      </c>
    </row>
    <row r="17" spans="1:3" ht="13.5" thickBot="1">
      <c r="A17" s="6">
        <v>39052</v>
      </c>
      <c r="B17" s="7">
        <v>19</v>
      </c>
      <c r="C17" s="19" t="s">
        <v>5</v>
      </c>
    </row>
    <row r="18" spans="1:3" ht="13.5" thickTop="1">
      <c r="A18" s="8">
        <v>39083</v>
      </c>
      <c r="B18" s="1">
        <v>22</v>
      </c>
      <c r="C18" s="19" t="s">
        <v>6</v>
      </c>
    </row>
    <row r="19" spans="1:3" ht="12.75">
      <c r="A19" s="4">
        <v>39114</v>
      </c>
      <c r="B19" s="2">
        <v>19</v>
      </c>
      <c r="C19" s="19" t="s">
        <v>2</v>
      </c>
    </row>
    <row r="20" spans="1:3" ht="12.75">
      <c r="A20" s="4">
        <v>39142</v>
      </c>
      <c r="B20" s="2">
        <v>22</v>
      </c>
      <c r="C20" s="19" t="s">
        <v>4</v>
      </c>
    </row>
    <row r="21" spans="1:3" ht="12.75">
      <c r="A21" s="4">
        <v>39173</v>
      </c>
      <c r="B21" s="2">
        <v>20</v>
      </c>
      <c r="C21" s="19" t="s">
        <v>11</v>
      </c>
    </row>
    <row r="22" spans="1:2" ht="12.75">
      <c r="A22" s="4">
        <v>39203</v>
      </c>
      <c r="B22" s="2">
        <v>21</v>
      </c>
    </row>
    <row r="23" spans="1:2" ht="12.75">
      <c r="A23" s="4">
        <v>39234</v>
      </c>
      <c r="B23" s="2">
        <v>21</v>
      </c>
    </row>
    <row r="24" spans="1:2" ht="12.75">
      <c r="A24" s="4">
        <v>39264</v>
      </c>
      <c r="B24" s="2">
        <v>22</v>
      </c>
    </row>
    <row r="25" spans="1:2" ht="12.75">
      <c r="A25" s="4">
        <v>39295</v>
      </c>
      <c r="B25" s="2">
        <v>22</v>
      </c>
    </row>
    <row r="26" spans="1:2" ht="12.75">
      <c r="A26" s="4">
        <v>39326</v>
      </c>
      <c r="B26" s="2">
        <v>20</v>
      </c>
    </row>
    <row r="27" spans="1:2" ht="12.75">
      <c r="A27" s="4">
        <v>39356</v>
      </c>
      <c r="B27" s="2">
        <v>23</v>
      </c>
    </row>
    <row r="28" spans="1:2" ht="12.75">
      <c r="A28" s="4">
        <v>39387</v>
      </c>
      <c r="B28" s="2">
        <v>22</v>
      </c>
    </row>
    <row r="29" spans="1:2" ht="13.5" thickBot="1">
      <c r="A29" s="6">
        <v>39417</v>
      </c>
      <c r="B29" s="7">
        <v>19</v>
      </c>
    </row>
    <row r="30" spans="1:2" ht="13.5" thickTop="1">
      <c r="A30" s="8">
        <v>39448</v>
      </c>
      <c r="B30" s="1">
        <v>22</v>
      </c>
    </row>
    <row r="31" spans="1:2" ht="12.75">
      <c r="A31" s="4">
        <v>39479</v>
      </c>
      <c r="B31" s="2">
        <v>21</v>
      </c>
    </row>
    <row r="32" spans="1:2" ht="12.75">
      <c r="A32" s="4">
        <v>39508</v>
      </c>
      <c r="B32" s="2">
        <v>19</v>
      </c>
    </row>
    <row r="33" spans="1:2" ht="12.75">
      <c r="A33" s="4">
        <v>39539</v>
      </c>
      <c r="B33" s="2">
        <v>21</v>
      </c>
    </row>
    <row r="34" spans="1:2" ht="12.75">
      <c r="A34" s="4">
        <v>39569</v>
      </c>
      <c r="B34" s="2">
        <v>21</v>
      </c>
    </row>
    <row r="35" spans="1:2" ht="12.75">
      <c r="A35" s="4">
        <v>39600</v>
      </c>
      <c r="B35" s="2">
        <v>21</v>
      </c>
    </row>
    <row r="36" spans="1:2" ht="12.75">
      <c r="A36" s="4">
        <v>39630</v>
      </c>
      <c r="B36" s="2">
        <v>23</v>
      </c>
    </row>
    <row r="37" spans="1:2" ht="12.75">
      <c r="A37" s="4">
        <v>39661</v>
      </c>
      <c r="B37" s="2">
        <v>20</v>
      </c>
    </row>
    <row r="38" spans="1:2" ht="12.75">
      <c r="A38" s="4">
        <v>39692</v>
      </c>
      <c r="B38" s="2">
        <v>22</v>
      </c>
    </row>
    <row r="39" spans="1:2" ht="12.75">
      <c r="A39" s="4">
        <v>39722</v>
      </c>
      <c r="B39" s="2">
        <v>22</v>
      </c>
    </row>
    <row r="40" spans="1:2" ht="12.75">
      <c r="A40" s="4">
        <v>39753</v>
      </c>
      <c r="B40" s="2">
        <v>20</v>
      </c>
    </row>
    <row r="41" spans="1:2" ht="13.5" thickBot="1">
      <c r="A41" s="6">
        <v>39783</v>
      </c>
      <c r="B41" s="7">
        <v>21</v>
      </c>
    </row>
    <row r="42" spans="1:2" ht="13.5" thickTop="1">
      <c r="A42" s="8">
        <v>39814</v>
      </c>
      <c r="B42" s="1">
        <v>20</v>
      </c>
    </row>
    <row r="43" spans="1:2" ht="12.75">
      <c r="A43" s="4">
        <v>39845</v>
      </c>
      <c r="B43" s="2">
        <v>20</v>
      </c>
    </row>
    <row r="44" spans="1:2" ht="12.75">
      <c r="A44" s="4">
        <v>39873</v>
      </c>
      <c r="B44" s="2">
        <v>20</v>
      </c>
    </row>
    <row r="45" spans="1:2" ht="12.75">
      <c r="A45" s="4">
        <v>39904</v>
      </c>
      <c r="B45" s="2">
        <v>21</v>
      </c>
    </row>
    <row r="46" spans="1:2" ht="12.75">
      <c r="A46" s="4">
        <v>39934</v>
      </c>
      <c r="B46" s="2">
        <v>20</v>
      </c>
    </row>
    <row r="47" spans="1:2" ht="12.75">
      <c r="A47" s="4">
        <v>39965</v>
      </c>
      <c r="B47" s="2">
        <v>21</v>
      </c>
    </row>
    <row r="48" spans="1:2" ht="12.75">
      <c r="A48" s="4">
        <v>39995</v>
      </c>
      <c r="B48" s="2">
        <v>23</v>
      </c>
    </row>
    <row r="49" spans="1:2" ht="12.75">
      <c r="A49" s="4">
        <v>40026</v>
      </c>
      <c r="B49" s="2">
        <v>21</v>
      </c>
    </row>
    <row r="50" spans="1:2" ht="12.75">
      <c r="A50" s="4">
        <v>40057</v>
      </c>
      <c r="B50" s="2">
        <v>22</v>
      </c>
    </row>
    <row r="51" spans="1:2" ht="12.75">
      <c r="A51" s="4">
        <v>40087</v>
      </c>
      <c r="B51" s="2">
        <v>21</v>
      </c>
    </row>
    <row r="52" spans="1:2" ht="12.75">
      <c r="A52" s="4">
        <v>40118</v>
      </c>
      <c r="B52" s="2">
        <v>21</v>
      </c>
    </row>
    <row r="53" spans="1:2" ht="13.5" thickBot="1">
      <c r="A53" s="6">
        <v>40148</v>
      </c>
      <c r="B53" s="7">
        <v>22</v>
      </c>
    </row>
    <row r="54" spans="1:2" ht="13.5" thickTop="1">
      <c r="A54" s="8">
        <v>40179</v>
      </c>
      <c r="B54" s="1">
        <v>19</v>
      </c>
    </row>
    <row r="55" spans="1:2" ht="12.75">
      <c r="A55" s="4">
        <v>40210</v>
      </c>
      <c r="B55" s="2">
        <v>19</v>
      </c>
    </row>
    <row r="56" spans="1:2" ht="12.75">
      <c r="A56" s="4">
        <v>40238</v>
      </c>
      <c r="B56" s="2">
        <v>22</v>
      </c>
    </row>
    <row r="57" spans="1:2" ht="12.75">
      <c r="A57" s="4">
        <v>40269</v>
      </c>
      <c r="B57" s="2">
        <v>21</v>
      </c>
    </row>
    <row r="58" spans="1:2" ht="12.75">
      <c r="A58" s="4">
        <v>40299</v>
      </c>
      <c r="B58" s="2">
        <v>20</v>
      </c>
    </row>
    <row r="59" spans="1:2" ht="12.75">
      <c r="A59" s="4">
        <v>40330</v>
      </c>
      <c r="B59" s="2">
        <v>22</v>
      </c>
    </row>
    <row r="60" spans="1:2" ht="12.75">
      <c r="A60" s="4">
        <v>40360</v>
      </c>
      <c r="B60" s="2">
        <v>22</v>
      </c>
    </row>
    <row r="61" spans="1:2" ht="12.75">
      <c r="A61" s="4">
        <v>40391</v>
      </c>
      <c r="B61" s="2">
        <v>22</v>
      </c>
    </row>
    <row r="62" spans="1:2" ht="12.75">
      <c r="A62" s="4">
        <v>40422</v>
      </c>
      <c r="B62" s="2">
        <v>22</v>
      </c>
    </row>
    <row r="63" spans="1:2" ht="12.75">
      <c r="A63" s="4">
        <v>40452</v>
      </c>
      <c r="B63" s="2">
        <v>20</v>
      </c>
    </row>
    <row r="64" spans="1:2" ht="12.75">
      <c r="A64" s="4">
        <v>40483</v>
      </c>
      <c r="B64" s="2">
        <v>22</v>
      </c>
    </row>
    <row r="65" spans="1:2" ht="13.5" thickBot="1">
      <c r="A65" s="6">
        <v>40513</v>
      </c>
      <c r="B65" s="7">
        <v>23</v>
      </c>
    </row>
    <row r="66" spans="1:2" ht="13.5" thickTop="1">
      <c r="A66" s="8">
        <v>40544</v>
      </c>
      <c r="B66" s="1">
        <v>20</v>
      </c>
    </row>
    <row r="67" spans="1:2" ht="12.75">
      <c r="A67" s="4">
        <v>40575</v>
      </c>
      <c r="B67" s="2">
        <v>20</v>
      </c>
    </row>
    <row r="68" spans="1:2" ht="12.75">
      <c r="A68" s="4">
        <v>40603</v>
      </c>
      <c r="B68" s="2">
        <v>21</v>
      </c>
    </row>
    <row r="69" spans="1:2" ht="12.75">
      <c r="A69" s="4">
        <v>40634</v>
      </c>
      <c r="B69" s="2">
        <v>20</v>
      </c>
    </row>
    <row r="70" spans="1:2" ht="12.75">
      <c r="A70" s="4">
        <v>40664</v>
      </c>
      <c r="B70" s="2">
        <v>22</v>
      </c>
    </row>
    <row r="71" spans="1:2" ht="12.75">
      <c r="A71" s="4">
        <v>40695</v>
      </c>
      <c r="B71" s="2">
        <v>21</v>
      </c>
    </row>
    <row r="72" spans="1:2" ht="12.75">
      <c r="A72" s="4">
        <v>40725</v>
      </c>
      <c r="B72" s="2">
        <v>21</v>
      </c>
    </row>
    <row r="73" spans="1:2" ht="12.75">
      <c r="A73" s="4">
        <v>40756</v>
      </c>
      <c r="B73" s="2">
        <v>22</v>
      </c>
    </row>
    <row r="74" spans="1:2" ht="12.75">
      <c r="A74" s="4">
        <v>40787</v>
      </c>
      <c r="B74" s="2">
        <v>22</v>
      </c>
    </row>
    <row r="75" spans="1:2" ht="12.75">
      <c r="A75" s="4">
        <v>40817</v>
      </c>
      <c r="B75" s="2">
        <v>20</v>
      </c>
    </row>
    <row r="76" spans="1:2" ht="12.75">
      <c r="A76" s="4">
        <v>40848</v>
      </c>
      <c r="B76" s="2">
        <v>22</v>
      </c>
    </row>
    <row r="77" spans="1:2" ht="13.5" thickBot="1">
      <c r="A77" s="6">
        <v>40878</v>
      </c>
      <c r="B77" s="7">
        <v>21</v>
      </c>
    </row>
    <row r="78" spans="1:2" ht="13.5" thickTop="1">
      <c r="A78" s="8">
        <v>40909</v>
      </c>
      <c r="B78" s="1">
        <v>21</v>
      </c>
    </row>
    <row r="79" spans="1:2" ht="12.75">
      <c r="A79" s="4">
        <v>40940</v>
      </c>
      <c r="B79" s="2">
        <v>20</v>
      </c>
    </row>
    <row r="80" spans="1:2" ht="12.75">
      <c r="A80" s="4">
        <v>40969</v>
      </c>
      <c r="B80" s="2">
        <v>22</v>
      </c>
    </row>
    <row r="81" spans="1:2" ht="12.75">
      <c r="A81" s="4">
        <v>41000</v>
      </c>
      <c r="B81" s="2">
        <v>20</v>
      </c>
    </row>
    <row r="82" spans="1:2" ht="12.75">
      <c r="A82" s="4">
        <v>41030</v>
      </c>
      <c r="B82" s="2">
        <v>22</v>
      </c>
    </row>
    <row r="83" spans="1:2" ht="12.75">
      <c r="A83" s="4">
        <v>41061</v>
      </c>
      <c r="B83" s="2">
        <v>20</v>
      </c>
    </row>
    <row r="84" spans="1:2" ht="12.75">
      <c r="A84" s="4">
        <v>41091</v>
      </c>
      <c r="B84" s="2">
        <v>22</v>
      </c>
    </row>
    <row r="85" spans="1:2" ht="12.75">
      <c r="A85" s="4">
        <v>41122</v>
      </c>
      <c r="B85" s="2">
        <v>22</v>
      </c>
    </row>
    <row r="86" spans="1:2" ht="12.75">
      <c r="A86" s="4">
        <v>41153</v>
      </c>
      <c r="B86" s="2">
        <v>20</v>
      </c>
    </row>
    <row r="87" spans="1:2" ht="12.75">
      <c r="A87" s="4">
        <v>41183</v>
      </c>
      <c r="B87" s="2">
        <v>23</v>
      </c>
    </row>
    <row r="88" spans="1:2" ht="12.75">
      <c r="A88" s="4">
        <v>41214</v>
      </c>
      <c r="B88" s="2">
        <v>22</v>
      </c>
    </row>
    <row r="89" spans="1:2" ht="13.5" thickBot="1">
      <c r="A89" s="5">
        <v>41244</v>
      </c>
      <c r="B89" s="3">
        <v>19</v>
      </c>
    </row>
    <row r="90" spans="1:2" ht="13.5" thickTop="1">
      <c r="A90" s="8">
        <v>41275</v>
      </c>
      <c r="B90" s="1">
        <v>22</v>
      </c>
    </row>
    <row r="91" spans="1:2" ht="12.75">
      <c r="A91" s="4">
        <v>41306</v>
      </c>
      <c r="B91" s="2">
        <v>20</v>
      </c>
    </row>
    <row r="92" spans="1:2" ht="12.75">
      <c r="A92" s="4">
        <v>41334</v>
      </c>
      <c r="B92" s="2">
        <v>19</v>
      </c>
    </row>
    <row r="93" spans="1:2" ht="12.75">
      <c r="A93" s="4">
        <v>41365</v>
      </c>
      <c r="B93" s="2">
        <v>22</v>
      </c>
    </row>
    <row r="94" spans="1:2" ht="12.75">
      <c r="A94" s="4">
        <v>41395</v>
      </c>
      <c r="B94" s="2">
        <v>21</v>
      </c>
    </row>
    <row r="95" spans="1:2" ht="12.75">
      <c r="A95" s="4">
        <v>41426</v>
      </c>
      <c r="B95" s="2">
        <v>19</v>
      </c>
    </row>
    <row r="96" spans="1:2" ht="12.75">
      <c r="A96" s="4">
        <v>41456</v>
      </c>
      <c r="B96" s="2">
        <v>23</v>
      </c>
    </row>
    <row r="97" spans="1:2" ht="12.75">
      <c r="A97" s="4">
        <v>41487</v>
      </c>
      <c r="B97" s="2">
        <v>21</v>
      </c>
    </row>
    <row r="98" spans="1:2" ht="12.75">
      <c r="A98" s="4">
        <v>41518</v>
      </c>
      <c r="B98" s="2">
        <v>21</v>
      </c>
    </row>
    <row r="99" spans="1:2" ht="12.75">
      <c r="A99" s="4">
        <v>41548</v>
      </c>
      <c r="B99" s="2">
        <v>22</v>
      </c>
    </row>
    <row r="100" spans="1:2" ht="12.75">
      <c r="A100" s="4">
        <v>41579</v>
      </c>
      <c r="B100" s="2">
        <v>21</v>
      </c>
    </row>
    <row r="101" spans="1:2" ht="13.5" thickBot="1">
      <c r="A101" s="6">
        <v>41609</v>
      </c>
      <c r="B101" s="7">
        <v>20</v>
      </c>
    </row>
    <row r="102" spans="1:2" ht="13.5" thickTop="1">
      <c r="A102" s="8">
        <v>41640</v>
      </c>
      <c r="B102" s="1">
        <v>21</v>
      </c>
    </row>
    <row r="103" spans="1:2" ht="12.75">
      <c r="A103" s="4">
        <v>41671</v>
      </c>
      <c r="B103" s="2">
        <v>20</v>
      </c>
    </row>
    <row r="104" spans="1:2" ht="12.75">
      <c r="A104" s="4">
        <v>41699</v>
      </c>
      <c r="B104" s="2">
        <v>19</v>
      </c>
    </row>
    <row r="105" spans="1:2" ht="12.75">
      <c r="A105" s="4">
        <v>41730</v>
      </c>
      <c r="B105" s="2">
        <v>21</v>
      </c>
    </row>
    <row r="106" spans="1:2" ht="12.75">
      <c r="A106" s="4">
        <v>41760</v>
      </c>
      <c r="B106" s="2">
        <v>21</v>
      </c>
    </row>
    <row r="107" spans="1:2" ht="12.75">
      <c r="A107" s="4">
        <v>41791</v>
      </c>
      <c r="B107" s="2">
        <v>20</v>
      </c>
    </row>
    <row r="108" spans="1:2" ht="12.75">
      <c r="A108" s="4">
        <v>41821</v>
      </c>
      <c r="B108" s="2">
        <v>23</v>
      </c>
    </row>
    <row r="109" spans="1:2" ht="12.75">
      <c r="A109" s="4">
        <v>41852</v>
      </c>
      <c r="B109" s="2">
        <v>20</v>
      </c>
    </row>
    <row r="110" spans="1:2" ht="12.75">
      <c r="A110" s="4">
        <v>41883</v>
      </c>
      <c r="B110" s="2">
        <v>22</v>
      </c>
    </row>
    <row r="111" spans="1:2" ht="12.75">
      <c r="A111" s="4">
        <v>41913</v>
      </c>
      <c r="B111" s="2">
        <v>22</v>
      </c>
    </row>
    <row r="112" spans="1:2" ht="12.75">
      <c r="A112" s="4">
        <v>41944</v>
      </c>
      <c r="B112" s="2">
        <v>20</v>
      </c>
    </row>
    <row r="113" spans="1:2" ht="13.5" thickBot="1">
      <c r="A113" s="6">
        <v>41974</v>
      </c>
      <c r="B113" s="7">
        <v>21</v>
      </c>
    </row>
    <row r="114" spans="1:2" ht="13.5" thickTop="1">
      <c r="A114" s="8">
        <v>42005</v>
      </c>
      <c r="B114" s="1">
        <v>20</v>
      </c>
    </row>
    <row r="115" spans="1:2" ht="12.75">
      <c r="A115" s="4">
        <v>42036</v>
      </c>
      <c r="B115" s="2">
        <v>19</v>
      </c>
    </row>
    <row r="116" spans="1:2" ht="12.75">
      <c r="A116" s="4">
        <v>42064</v>
      </c>
      <c r="B116" s="2">
        <v>21</v>
      </c>
    </row>
    <row r="117" spans="1:2" ht="12.75">
      <c r="A117" s="4">
        <v>42095</v>
      </c>
      <c r="B117" s="2">
        <v>21</v>
      </c>
    </row>
    <row r="118" spans="1:2" ht="12.75">
      <c r="A118" s="4">
        <v>42125</v>
      </c>
      <c r="B118" s="2">
        <v>20</v>
      </c>
    </row>
    <row r="119" spans="1:2" ht="12.75">
      <c r="A119" s="4">
        <v>42156</v>
      </c>
      <c r="B119" s="2">
        <v>21</v>
      </c>
    </row>
    <row r="120" spans="1:2" ht="12.75">
      <c r="A120" s="4">
        <v>42186</v>
      </c>
      <c r="B120" s="2">
        <v>23</v>
      </c>
    </row>
    <row r="121" spans="1:2" ht="12.75">
      <c r="A121" s="4">
        <v>42217</v>
      </c>
      <c r="B121" s="2">
        <v>21</v>
      </c>
    </row>
    <row r="122" spans="1:2" ht="12.75">
      <c r="A122" s="4">
        <v>42248</v>
      </c>
      <c r="B122" s="2">
        <v>22</v>
      </c>
    </row>
    <row r="123" spans="1:2" ht="12.75">
      <c r="A123" s="4">
        <v>42278</v>
      </c>
      <c r="B123" s="2">
        <v>21</v>
      </c>
    </row>
    <row r="124" spans="1:2" ht="12.75">
      <c r="A124" s="4">
        <v>42309</v>
      </c>
      <c r="B124" s="2">
        <v>21</v>
      </c>
    </row>
    <row r="125" spans="1:2" ht="13.5" thickBot="1">
      <c r="A125" s="6">
        <v>42339</v>
      </c>
      <c r="B125" s="7">
        <v>22</v>
      </c>
    </row>
    <row r="126" spans="1:2" ht="13.5" thickTop="1">
      <c r="A126" s="8">
        <v>42370</v>
      </c>
      <c r="B126" s="1">
        <v>19</v>
      </c>
    </row>
    <row r="127" spans="1:2" ht="12.75">
      <c r="A127" s="4">
        <v>42401</v>
      </c>
      <c r="B127" s="2">
        <v>21</v>
      </c>
    </row>
    <row r="128" spans="1:2" ht="12.75">
      <c r="A128" s="4">
        <v>42430</v>
      </c>
      <c r="B128" s="2">
        <v>21</v>
      </c>
    </row>
    <row r="129" spans="1:2" ht="12.75">
      <c r="A129" s="4">
        <v>42461</v>
      </c>
      <c r="B129" s="2">
        <v>21</v>
      </c>
    </row>
    <row r="130" spans="1:2" ht="12.75">
      <c r="A130" s="4">
        <v>42491</v>
      </c>
      <c r="B130" s="2">
        <v>21</v>
      </c>
    </row>
    <row r="131" spans="1:2" ht="12.75">
      <c r="A131" s="4">
        <v>42522</v>
      </c>
      <c r="B131" s="2">
        <v>21</v>
      </c>
    </row>
    <row r="132" spans="1:2" ht="12.75">
      <c r="A132" s="4">
        <v>42552</v>
      </c>
      <c r="B132" s="2">
        <v>21</v>
      </c>
    </row>
    <row r="133" spans="1:2" ht="12.75">
      <c r="A133" s="4">
        <v>42583</v>
      </c>
      <c r="B133" s="2">
        <v>22</v>
      </c>
    </row>
    <row r="134" spans="1:2" ht="12.75">
      <c r="A134" s="4">
        <v>42614</v>
      </c>
      <c r="B134" s="2">
        <v>22</v>
      </c>
    </row>
    <row r="135" spans="1:2" ht="12.75">
      <c r="A135" s="4">
        <v>42644</v>
      </c>
      <c r="B135" s="2">
        <v>20</v>
      </c>
    </row>
    <row r="136" spans="1:2" ht="12.75">
      <c r="A136" s="4">
        <v>42675</v>
      </c>
      <c r="B136" s="2">
        <v>22</v>
      </c>
    </row>
    <row r="137" spans="1:2" ht="13.5" thickBot="1">
      <c r="A137" s="6">
        <v>42705</v>
      </c>
      <c r="B137" s="7">
        <v>21</v>
      </c>
    </row>
    <row r="138" spans="1:2" ht="13.5" thickTop="1">
      <c r="A138" s="8">
        <v>42736</v>
      </c>
      <c r="B138" s="1">
        <v>21</v>
      </c>
    </row>
    <row r="139" spans="1:2" ht="12.75">
      <c r="A139" s="9">
        <v>42767</v>
      </c>
      <c r="B139" s="2">
        <v>19</v>
      </c>
    </row>
    <row r="140" spans="1:2" ht="12.75">
      <c r="A140" s="9">
        <v>42795</v>
      </c>
      <c r="B140" s="2">
        <v>23</v>
      </c>
    </row>
    <row r="141" spans="1:2" ht="12.75">
      <c r="A141" s="9">
        <v>42826</v>
      </c>
      <c r="B141" s="2">
        <v>19</v>
      </c>
    </row>
    <row r="142" spans="1:2" ht="12.75">
      <c r="A142" s="9">
        <v>42856</v>
      </c>
      <c r="B142" s="2">
        <v>22</v>
      </c>
    </row>
    <row r="143" spans="1:2" ht="12.75">
      <c r="A143" s="9">
        <v>42887</v>
      </c>
      <c r="B143" s="2">
        <v>21</v>
      </c>
    </row>
    <row r="144" spans="1:2" ht="12.75">
      <c r="A144" s="9">
        <v>42917</v>
      </c>
      <c r="B144" s="2">
        <v>21</v>
      </c>
    </row>
    <row r="145" spans="1:2" ht="12.75">
      <c r="A145" s="9">
        <v>42948</v>
      </c>
      <c r="B145" s="2">
        <v>22</v>
      </c>
    </row>
    <row r="146" spans="1:2" ht="12.75">
      <c r="A146" s="9">
        <v>42979</v>
      </c>
      <c r="B146" s="2">
        <v>21</v>
      </c>
    </row>
    <row r="147" spans="1:2" ht="12.75">
      <c r="A147" s="9">
        <v>43009</v>
      </c>
      <c r="B147" s="2">
        <v>22</v>
      </c>
    </row>
    <row r="148" spans="1:2" ht="12.75">
      <c r="A148" s="9">
        <v>43040</v>
      </c>
      <c r="B148" s="2">
        <v>22</v>
      </c>
    </row>
    <row r="149" spans="1:2" ht="13.5" thickBot="1">
      <c r="A149" s="10">
        <v>43070</v>
      </c>
      <c r="B149" s="7">
        <v>19</v>
      </c>
    </row>
    <row r="150" spans="1:2" ht="13.5" thickTop="1">
      <c r="A150" s="8">
        <v>43101</v>
      </c>
      <c r="B150" s="1">
        <v>22</v>
      </c>
    </row>
    <row r="151" spans="1:2" ht="12.75">
      <c r="A151" s="4">
        <v>43132</v>
      </c>
      <c r="B151" s="2">
        <v>19</v>
      </c>
    </row>
    <row r="152" spans="1:2" ht="12.75">
      <c r="A152" s="4">
        <v>43160</v>
      </c>
      <c r="B152" s="2">
        <v>22</v>
      </c>
    </row>
    <row r="153" spans="1:2" ht="12.75">
      <c r="A153" s="4">
        <v>43191</v>
      </c>
      <c r="B153" s="2">
        <v>20</v>
      </c>
    </row>
    <row r="154" spans="1:2" ht="12.75">
      <c r="A154" s="4">
        <v>43221</v>
      </c>
      <c r="B154" s="2">
        <v>21</v>
      </c>
    </row>
    <row r="155" spans="1:2" ht="12.75">
      <c r="A155" s="4">
        <v>43252</v>
      </c>
      <c r="B155" s="2">
        <v>21</v>
      </c>
    </row>
    <row r="156" spans="1:2" ht="12.75">
      <c r="A156" s="4">
        <v>43282</v>
      </c>
      <c r="B156" s="2">
        <v>22</v>
      </c>
    </row>
    <row r="157" spans="1:2" ht="12.75">
      <c r="A157" s="4">
        <v>43313</v>
      </c>
      <c r="B157" s="2">
        <v>22</v>
      </c>
    </row>
    <row r="158" spans="1:2" ht="12.75">
      <c r="A158" s="4">
        <v>43344</v>
      </c>
      <c r="B158" s="2">
        <v>20</v>
      </c>
    </row>
    <row r="159" spans="1:2" ht="12.75">
      <c r="A159" s="4">
        <v>43374</v>
      </c>
      <c r="B159" s="2">
        <v>23</v>
      </c>
    </row>
    <row r="160" spans="1:2" ht="12.75">
      <c r="A160" s="4">
        <v>43405</v>
      </c>
      <c r="B160" s="2">
        <v>22</v>
      </c>
    </row>
    <row r="161" spans="1:2" ht="13.5" thickBot="1">
      <c r="A161" s="6">
        <v>43435</v>
      </c>
      <c r="B161" s="7">
        <v>19</v>
      </c>
    </row>
    <row r="162" spans="1:2" ht="13.5" thickTop="1">
      <c r="A162" s="8">
        <v>43466</v>
      </c>
      <c r="B162" s="1">
        <v>22</v>
      </c>
    </row>
    <row r="163" spans="1:2" ht="12.75">
      <c r="A163" s="4">
        <v>43497</v>
      </c>
      <c r="B163" s="2">
        <v>20</v>
      </c>
    </row>
    <row r="164" spans="1:2" ht="12.75">
      <c r="A164" s="4">
        <v>43525</v>
      </c>
      <c r="B164" s="2">
        <v>19</v>
      </c>
    </row>
    <row r="165" spans="1:2" ht="12.75">
      <c r="A165" s="4">
        <v>43556</v>
      </c>
      <c r="B165" s="2">
        <v>21</v>
      </c>
    </row>
    <row r="166" spans="1:2" ht="12.75">
      <c r="A166" s="4">
        <v>43586</v>
      </c>
      <c r="B166" s="2">
        <v>22</v>
      </c>
    </row>
    <row r="167" spans="1:2" ht="12.75">
      <c r="A167" s="4">
        <v>43617</v>
      </c>
      <c r="B167" s="2">
        <v>19</v>
      </c>
    </row>
    <row r="168" spans="1:2" ht="12.75">
      <c r="A168" s="4">
        <v>43647</v>
      </c>
      <c r="B168" s="2">
        <v>23</v>
      </c>
    </row>
    <row r="169" spans="1:2" ht="12.75">
      <c r="A169" s="4">
        <v>43678</v>
      </c>
      <c r="B169" s="2">
        <v>21</v>
      </c>
    </row>
    <row r="170" spans="1:2" ht="12.75">
      <c r="A170" s="4">
        <v>43709</v>
      </c>
      <c r="B170" s="2">
        <v>21</v>
      </c>
    </row>
    <row r="171" spans="1:2" ht="12.75">
      <c r="A171" s="4">
        <v>43739</v>
      </c>
      <c r="B171" s="2">
        <v>22</v>
      </c>
    </row>
    <row r="172" spans="1:2" ht="12.75">
      <c r="A172" s="4">
        <v>43770</v>
      </c>
      <c r="B172" s="2">
        <v>21</v>
      </c>
    </row>
    <row r="173" spans="1:2" ht="13.5" thickBot="1">
      <c r="A173" s="6">
        <v>43800</v>
      </c>
      <c r="B173" s="7">
        <v>20</v>
      </c>
    </row>
    <row r="174" spans="1:2" ht="13.5" thickTop="1">
      <c r="A174" s="8">
        <v>43831</v>
      </c>
      <c r="B174" s="1">
        <v>21</v>
      </c>
    </row>
    <row r="175" spans="1:2" ht="12.75">
      <c r="A175" s="4">
        <v>43862</v>
      </c>
      <c r="B175" s="2">
        <v>20</v>
      </c>
    </row>
    <row r="176" spans="1:2" ht="12.75">
      <c r="A176" s="4">
        <v>43891</v>
      </c>
      <c r="B176" s="2">
        <v>20</v>
      </c>
    </row>
    <row r="177" spans="1:2" ht="12.75">
      <c r="A177" s="4">
        <v>43922</v>
      </c>
      <c r="B177" s="2">
        <v>21</v>
      </c>
    </row>
    <row r="178" spans="1:2" ht="12.75">
      <c r="A178" s="4">
        <v>43952</v>
      </c>
      <c r="B178" s="2">
        <v>20</v>
      </c>
    </row>
    <row r="179" spans="1:2" ht="12.75">
      <c r="A179" s="4">
        <v>43983</v>
      </c>
      <c r="B179" s="2">
        <v>21</v>
      </c>
    </row>
    <row r="180" spans="1:2" ht="12.75">
      <c r="A180" s="4">
        <v>44013</v>
      </c>
      <c r="B180" s="2">
        <v>23</v>
      </c>
    </row>
    <row r="181" spans="1:2" ht="12.75">
      <c r="A181" s="4">
        <v>44044</v>
      </c>
      <c r="B181" s="2">
        <v>21</v>
      </c>
    </row>
    <row r="182" spans="1:2" ht="12.75">
      <c r="A182" s="4">
        <v>44075</v>
      </c>
      <c r="B182" s="2">
        <v>22</v>
      </c>
    </row>
    <row r="183" spans="1:2" ht="12.75">
      <c r="A183" s="4">
        <v>44105</v>
      </c>
      <c r="B183" s="2">
        <v>21</v>
      </c>
    </row>
    <row r="184" spans="1:2" ht="12.75">
      <c r="A184" s="4">
        <v>44136</v>
      </c>
      <c r="B184" s="2">
        <v>21</v>
      </c>
    </row>
    <row r="185" spans="1:2" ht="13.5" thickBot="1">
      <c r="A185" s="6">
        <v>44166</v>
      </c>
      <c r="B185" s="7">
        <v>22</v>
      </c>
    </row>
    <row r="186" spans="1:2" ht="13.5" thickTop="1">
      <c r="A186" s="8">
        <v>44197</v>
      </c>
      <c r="B186" s="1">
        <v>19</v>
      </c>
    </row>
    <row r="187" spans="1:2" ht="12.75">
      <c r="A187" s="4">
        <v>44228</v>
      </c>
      <c r="B187" s="2">
        <v>20</v>
      </c>
    </row>
    <row r="188" spans="1:2" ht="12.75">
      <c r="A188" s="4">
        <v>44256</v>
      </c>
      <c r="B188" s="2">
        <v>21</v>
      </c>
    </row>
    <row r="189" spans="1:2" ht="12.75">
      <c r="A189" s="4">
        <v>44287</v>
      </c>
      <c r="B189" s="2">
        <v>22</v>
      </c>
    </row>
    <row r="190" spans="1:2" ht="12.75">
      <c r="A190" s="4">
        <v>44317</v>
      </c>
      <c r="B190" s="2">
        <v>20</v>
      </c>
    </row>
    <row r="191" spans="1:2" ht="12.75">
      <c r="A191" s="4">
        <v>44348</v>
      </c>
      <c r="B191" s="2">
        <v>21</v>
      </c>
    </row>
    <row r="192" spans="1:2" ht="12.75">
      <c r="A192" s="4">
        <v>44378</v>
      </c>
      <c r="B192" s="2">
        <v>22</v>
      </c>
    </row>
    <row r="193" spans="1:2" ht="12.75">
      <c r="A193" s="4">
        <v>44409</v>
      </c>
      <c r="B193" s="2">
        <v>22</v>
      </c>
    </row>
    <row r="194" spans="1:2" ht="12.75">
      <c r="A194" s="4">
        <v>44440</v>
      </c>
      <c r="B194" s="2">
        <v>22</v>
      </c>
    </row>
    <row r="195" spans="1:2" ht="12.75">
      <c r="A195" s="4">
        <v>44470</v>
      </c>
      <c r="B195" s="2">
        <v>20</v>
      </c>
    </row>
    <row r="196" spans="1:2" ht="12.75">
      <c r="A196" s="4">
        <v>44501</v>
      </c>
      <c r="B196" s="2">
        <v>22</v>
      </c>
    </row>
    <row r="197" spans="1:2" ht="13.5" thickBot="1">
      <c r="A197" s="6">
        <v>44531</v>
      </c>
      <c r="B197" s="7">
        <v>23</v>
      </c>
    </row>
    <row r="198" spans="1:2" ht="13.5" thickTop="1">
      <c r="A198" s="8">
        <v>44562</v>
      </c>
      <c r="B198" s="1">
        <v>20</v>
      </c>
    </row>
    <row r="199" spans="1:2" ht="12.75">
      <c r="A199" s="4">
        <v>44593</v>
      </c>
      <c r="B199" s="2">
        <v>20</v>
      </c>
    </row>
    <row r="200" spans="1:2" ht="12.75">
      <c r="A200" s="4">
        <v>44621</v>
      </c>
      <c r="B200" s="2">
        <v>21</v>
      </c>
    </row>
    <row r="201" spans="1:2" ht="12.75">
      <c r="A201" s="4">
        <v>44652</v>
      </c>
      <c r="B201" s="2">
        <v>20</v>
      </c>
    </row>
    <row r="202" spans="1:2" ht="12.75">
      <c r="A202" s="4">
        <v>44682</v>
      </c>
      <c r="B202" s="2">
        <v>22</v>
      </c>
    </row>
    <row r="203" spans="1:2" ht="12.75">
      <c r="A203" s="4">
        <v>44713</v>
      </c>
      <c r="B203" s="2">
        <v>21</v>
      </c>
    </row>
    <row r="204" spans="1:2" ht="12.75">
      <c r="A204" s="4">
        <v>44743</v>
      </c>
      <c r="B204" s="2">
        <v>21</v>
      </c>
    </row>
    <row r="205" spans="1:2" ht="12.75">
      <c r="A205" s="4">
        <v>44774</v>
      </c>
      <c r="B205" s="2">
        <v>22</v>
      </c>
    </row>
    <row r="206" spans="1:2" ht="12.75">
      <c r="A206" s="4">
        <v>44805</v>
      </c>
      <c r="B206" s="2">
        <v>22</v>
      </c>
    </row>
    <row r="207" spans="1:2" ht="12.75">
      <c r="A207" s="4">
        <v>44835</v>
      </c>
      <c r="B207" s="2">
        <v>20</v>
      </c>
    </row>
    <row r="208" spans="1:2" ht="12.75">
      <c r="A208" s="4">
        <v>44866</v>
      </c>
      <c r="B208" s="2">
        <v>22</v>
      </c>
    </row>
    <row r="209" spans="1:2" ht="13.5" thickBot="1">
      <c r="A209" s="5">
        <v>44896</v>
      </c>
      <c r="B209" s="3">
        <v>21</v>
      </c>
    </row>
    <row r="210" spans="1:2" ht="13.5" thickTop="1">
      <c r="A210" s="11">
        <v>44927</v>
      </c>
      <c r="B210" s="12">
        <v>21</v>
      </c>
    </row>
    <row r="211" spans="1:2" ht="12.75">
      <c r="A211" s="4">
        <v>44958</v>
      </c>
      <c r="B211" s="2">
        <v>19</v>
      </c>
    </row>
    <row r="212" spans="1:2" ht="12.75">
      <c r="A212" s="4">
        <v>44986</v>
      </c>
      <c r="B212" s="2">
        <v>23</v>
      </c>
    </row>
    <row r="213" spans="1:2" ht="12.75">
      <c r="A213" s="4">
        <v>45017</v>
      </c>
      <c r="B213" s="2">
        <v>19</v>
      </c>
    </row>
    <row r="214" spans="1:2" ht="12.75">
      <c r="A214" s="4">
        <v>45047</v>
      </c>
      <c r="B214" s="2">
        <v>22</v>
      </c>
    </row>
    <row r="215" spans="1:2" ht="12.75">
      <c r="A215" s="4">
        <v>45078</v>
      </c>
      <c r="B215" s="2">
        <v>21</v>
      </c>
    </row>
    <row r="216" spans="1:2" ht="12.75">
      <c r="A216" s="4">
        <v>45108</v>
      </c>
      <c r="B216" s="2">
        <v>21</v>
      </c>
    </row>
    <row r="217" spans="1:2" ht="12.75">
      <c r="A217" s="4">
        <v>45139</v>
      </c>
      <c r="B217" s="2">
        <v>22</v>
      </c>
    </row>
    <row r="218" spans="1:2" ht="12.75">
      <c r="A218" s="4">
        <v>45170</v>
      </c>
      <c r="B218" s="2">
        <v>21</v>
      </c>
    </row>
    <row r="219" spans="1:2" ht="12.75">
      <c r="A219" s="4">
        <v>45200</v>
      </c>
      <c r="B219" s="2">
        <v>22</v>
      </c>
    </row>
    <row r="220" spans="1:2" ht="12.75">
      <c r="A220" s="4">
        <v>45231</v>
      </c>
      <c r="B220" s="2">
        <v>22</v>
      </c>
    </row>
    <row r="221" spans="1:2" ht="13.5" thickBot="1">
      <c r="A221" s="6">
        <v>45261</v>
      </c>
      <c r="B221" s="7">
        <v>19</v>
      </c>
    </row>
    <row r="222" spans="1:2" ht="13.5" thickTop="1">
      <c r="A222" s="8">
        <v>45292</v>
      </c>
      <c r="B222" s="1">
        <v>22</v>
      </c>
    </row>
    <row r="223" spans="1:2" ht="12.75">
      <c r="A223" s="4">
        <v>45323</v>
      </c>
      <c r="B223" s="2">
        <v>21</v>
      </c>
    </row>
    <row r="224" spans="1:2" ht="12.75">
      <c r="A224" s="4">
        <v>45352</v>
      </c>
      <c r="B224" s="2">
        <v>19</v>
      </c>
    </row>
    <row r="225" spans="1:2" ht="12.75">
      <c r="A225" s="4">
        <v>45383</v>
      </c>
      <c r="B225" s="2">
        <v>22</v>
      </c>
    </row>
    <row r="226" spans="1:2" ht="12.75">
      <c r="A226" s="4">
        <v>45413</v>
      </c>
      <c r="B226" s="2">
        <v>21</v>
      </c>
    </row>
    <row r="227" spans="1:2" ht="12.75">
      <c r="A227" s="4">
        <v>45444</v>
      </c>
      <c r="B227" s="2">
        <v>19</v>
      </c>
    </row>
    <row r="228" spans="1:2" ht="12.75">
      <c r="A228" s="4">
        <v>45474</v>
      </c>
      <c r="B228" s="2">
        <v>23</v>
      </c>
    </row>
    <row r="229" spans="1:2" ht="12.75">
      <c r="A229" s="4">
        <v>45505</v>
      </c>
      <c r="B229" s="2">
        <v>21</v>
      </c>
    </row>
    <row r="230" spans="1:2" ht="12.75">
      <c r="A230" s="4">
        <v>45536</v>
      </c>
      <c r="B230" s="2">
        <v>21</v>
      </c>
    </row>
    <row r="231" spans="1:2" ht="12.75">
      <c r="A231" s="4">
        <v>45566</v>
      </c>
      <c r="B231" s="2">
        <v>22</v>
      </c>
    </row>
    <row r="232" spans="1:2" ht="12.75">
      <c r="A232" s="4">
        <v>45597</v>
      </c>
      <c r="B232" s="2">
        <v>21</v>
      </c>
    </row>
    <row r="233" spans="1:2" ht="13.5" thickBot="1">
      <c r="A233" s="6">
        <v>45627</v>
      </c>
      <c r="B233" s="7">
        <v>20</v>
      </c>
    </row>
    <row r="234" spans="1:2" ht="13.5" thickTop="1">
      <c r="A234" s="8">
        <v>45658</v>
      </c>
      <c r="B234" s="1">
        <v>21</v>
      </c>
    </row>
    <row r="235" spans="1:2" ht="12.75">
      <c r="A235" s="4">
        <v>45689</v>
      </c>
      <c r="B235" s="2">
        <v>20</v>
      </c>
    </row>
    <row r="236" spans="1:2" ht="12.75">
      <c r="A236" s="4">
        <v>45717</v>
      </c>
      <c r="B236" s="2">
        <v>19</v>
      </c>
    </row>
    <row r="237" spans="1:2" ht="12.75">
      <c r="A237" s="4">
        <v>45748</v>
      </c>
      <c r="B237" s="2">
        <v>21</v>
      </c>
    </row>
    <row r="238" spans="1:2" ht="12.75">
      <c r="A238" s="4">
        <v>45778</v>
      </c>
      <c r="B238" s="2">
        <v>21</v>
      </c>
    </row>
    <row r="239" spans="1:2" ht="12.75">
      <c r="A239" s="4">
        <v>45809</v>
      </c>
      <c r="B239" s="2">
        <v>20</v>
      </c>
    </row>
    <row r="240" spans="1:2" ht="12.75">
      <c r="A240" s="4">
        <v>45839</v>
      </c>
      <c r="B240" s="2">
        <v>23</v>
      </c>
    </row>
    <row r="241" spans="1:2" ht="12.75">
      <c r="A241" s="4">
        <v>45870</v>
      </c>
      <c r="B241" s="2">
        <v>20</v>
      </c>
    </row>
    <row r="242" spans="1:2" ht="12.75">
      <c r="A242" s="4">
        <v>45901</v>
      </c>
      <c r="B242" s="2">
        <v>22</v>
      </c>
    </row>
    <row r="243" spans="1:2" ht="12.75">
      <c r="A243" s="4">
        <v>45931</v>
      </c>
      <c r="B243" s="2">
        <v>22</v>
      </c>
    </row>
    <row r="244" spans="1:2" ht="12.75">
      <c r="A244" s="4">
        <v>45962</v>
      </c>
      <c r="B244" s="2">
        <v>20</v>
      </c>
    </row>
    <row r="245" spans="1:2" ht="13.5" thickBot="1">
      <c r="A245" s="6">
        <v>45992</v>
      </c>
      <c r="B245" s="7">
        <v>21</v>
      </c>
    </row>
    <row r="246" spans="1:2" ht="13.5" thickTop="1">
      <c r="A246" s="8">
        <v>46023</v>
      </c>
      <c r="B246" s="1">
        <v>20</v>
      </c>
    </row>
    <row r="247" spans="1:2" ht="12.75">
      <c r="A247" s="4">
        <v>46054</v>
      </c>
      <c r="B247" s="2">
        <v>19</v>
      </c>
    </row>
    <row r="248" spans="1:2" ht="12.75">
      <c r="A248" s="4">
        <v>46082</v>
      </c>
      <c r="B248" s="2">
        <v>21</v>
      </c>
    </row>
    <row r="249" spans="1:2" ht="12.75">
      <c r="A249" s="4">
        <v>46113</v>
      </c>
      <c r="B249" s="2">
        <v>21</v>
      </c>
    </row>
    <row r="250" spans="1:2" ht="12.75">
      <c r="A250" s="4">
        <v>46143</v>
      </c>
      <c r="B250" s="2">
        <v>20</v>
      </c>
    </row>
    <row r="251" spans="1:2" ht="12.75">
      <c r="A251" s="4">
        <v>46174</v>
      </c>
      <c r="B251" s="2">
        <v>21</v>
      </c>
    </row>
    <row r="252" spans="1:2" ht="12.75">
      <c r="A252" s="4">
        <v>46204</v>
      </c>
      <c r="B252" s="2">
        <v>23</v>
      </c>
    </row>
    <row r="253" spans="1:2" ht="12.75">
      <c r="A253" s="4">
        <v>46235</v>
      </c>
      <c r="B253" s="2">
        <v>21</v>
      </c>
    </row>
    <row r="254" spans="1:2" ht="12.75">
      <c r="A254" s="4">
        <v>46266</v>
      </c>
      <c r="B254" s="2">
        <v>22</v>
      </c>
    </row>
    <row r="255" spans="1:2" ht="12.75">
      <c r="A255" s="4">
        <v>46296</v>
      </c>
      <c r="B255" s="2">
        <v>21</v>
      </c>
    </row>
    <row r="256" spans="1:2" ht="12.75">
      <c r="A256" s="4">
        <v>46327</v>
      </c>
      <c r="B256" s="2">
        <v>21</v>
      </c>
    </row>
    <row r="257" spans="1:2" ht="13.5" thickBot="1">
      <c r="A257" s="6">
        <v>46357</v>
      </c>
      <c r="B257" s="7">
        <v>22</v>
      </c>
    </row>
    <row r="258" spans="1:2" ht="13.5" thickTop="1">
      <c r="A258" s="8">
        <v>46388</v>
      </c>
      <c r="B258" s="1">
        <v>19</v>
      </c>
    </row>
    <row r="259" spans="1:2" ht="12.75">
      <c r="A259" s="4">
        <v>46419</v>
      </c>
      <c r="B259" s="2">
        <v>20</v>
      </c>
    </row>
    <row r="260" spans="1:2" ht="12.75">
      <c r="A260" s="4">
        <v>46447</v>
      </c>
      <c r="B260" s="2">
        <v>21</v>
      </c>
    </row>
    <row r="261" spans="1:2" ht="12.75">
      <c r="A261" s="4">
        <v>46478</v>
      </c>
      <c r="B261" s="2">
        <v>22</v>
      </c>
    </row>
    <row r="262" spans="1:2" ht="12.75">
      <c r="A262" s="4">
        <v>46508</v>
      </c>
      <c r="B262" s="2">
        <v>20</v>
      </c>
    </row>
    <row r="263" spans="1:2" ht="12.75">
      <c r="A263" s="4">
        <v>46539</v>
      </c>
      <c r="B263" s="2">
        <v>21</v>
      </c>
    </row>
    <row r="264" spans="1:2" ht="12.75">
      <c r="A264" s="4">
        <v>46569</v>
      </c>
      <c r="B264" s="2">
        <v>22</v>
      </c>
    </row>
    <row r="265" spans="1:2" ht="12.75">
      <c r="A265" s="4">
        <v>46600</v>
      </c>
      <c r="B265" s="2">
        <v>22</v>
      </c>
    </row>
    <row r="266" spans="1:2" ht="12.75">
      <c r="A266" s="4">
        <v>46631</v>
      </c>
      <c r="B266" s="2">
        <v>22</v>
      </c>
    </row>
    <row r="267" spans="1:2" ht="12.75">
      <c r="A267" s="4">
        <v>46661</v>
      </c>
      <c r="B267" s="2">
        <v>20</v>
      </c>
    </row>
    <row r="268" spans="1:2" ht="12.75">
      <c r="A268" s="4">
        <v>46692</v>
      </c>
      <c r="B268" s="2">
        <v>22</v>
      </c>
    </row>
    <row r="269" spans="1:2" ht="13.5" thickBot="1">
      <c r="A269" s="6">
        <v>46722</v>
      </c>
      <c r="B269" s="7">
        <v>23</v>
      </c>
    </row>
    <row r="270" spans="1:2" ht="13.5" thickTop="1">
      <c r="A270" s="8">
        <v>46753</v>
      </c>
      <c r="B270" s="1">
        <v>20</v>
      </c>
    </row>
    <row r="271" spans="1:2" ht="12.75">
      <c r="A271" s="4">
        <v>46784</v>
      </c>
      <c r="B271" s="2">
        <v>20</v>
      </c>
    </row>
    <row r="272" spans="1:2" ht="12.75">
      <c r="A272" s="4">
        <v>46813</v>
      </c>
      <c r="B272" s="2">
        <v>23</v>
      </c>
    </row>
    <row r="273" spans="1:2" ht="12.75">
      <c r="A273" s="4">
        <v>46844</v>
      </c>
      <c r="B273" s="2">
        <v>19</v>
      </c>
    </row>
    <row r="274" spans="1:2" ht="12.75">
      <c r="A274" s="4">
        <v>46874</v>
      </c>
      <c r="B274" s="2">
        <v>22</v>
      </c>
    </row>
    <row r="275" spans="1:2" ht="12.75">
      <c r="A275" s="4">
        <v>46905</v>
      </c>
      <c r="B275" s="2">
        <v>21</v>
      </c>
    </row>
    <row r="276" spans="1:2" ht="12.75">
      <c r="A276" s="4">
        <v>46935</v>
      </c>
      <c r="B276" s="2">
        <v>21</v>
      </c>
    </row>
    <row r="277" spans="1:2" ht="12.75">
      <c r="A277" s="4">
        <v>46966</v>
      </c>
      <c r="B277" s="2">
        <v>22</v>
      </c>
    </row>
    <row r="278" spans="1:2" ht="12.75">
      <c r="A278" s="4">
        <v>46997</v>
      </c>
      <c r="B278" s="2">
        <v>21</v>
      </c>
    </row>
    <row r="279" spans="1:2" ht="12.75">
      <c r="A279" s="4">
        <v>47027</v>
      </c>
      <c r="B279" s="2">
        <v>22</v>
      </c>
    </row>
    <row r="280" spans="1:2" ht="12.75">
      <c r="A280" s="4">
        <v>47058</v>
      </c>
      <c r="B280" s="2">
        <v>22</v>
      </c>
    </row>
    <row r="281" spans="1:2" ht="13.5" thickBot="1">
      <c r="A281" s="6">
        <v>47088</v>
      </c>
      <c r="B281" s="7">
        <v>19</v>
      </c>
    </row>
    <row r="282" spans="1:2" ht="13.5" thickTop="1">
      <c r="A282" s="8">
        <v>47119</v>
      </c>
      <c r="B282" s="1">
        <v>22</v>
      </c>
    </row>
    <row r="283" spans="1:2" ht="12.75">
      <c r="A283" s="4">
        <v>47150</v>
      </c>
      <c r="B283" s="2">
        <v>19</v>
      </c>
    </row>
    <row r="284" spans="1:2" ht="12.75">
      <c r="A284" s="4">
        <v>47178</v>
      </c>
      <c r="B284" s="2">
        <v>22</v>
      </c>
    </row>
    <row r="285" spans="1:2" ht="12.75">
      <c r="A285" s="4">
        <v>47209</v>
      </c>
      <c r="B285" s="2">
        <v>20</v>
      </c>
    </row>
    <row r="286" spans="1:2" ht="12.75">
      <c r="A286" s="4">
        <v>47239</v>
      </c>
      <c r="B286" s="2">
        <v>21</v>
      </c>
    </row>
    <row r="287" spans="1:2" ht="12.75">
      <c r="A287" s="4">
        <v>47270</v>
      </c>
      <c r="B287" s="2">
        <v>21</v>
      </c>
    </row>
    <row r="288" spans="1:2" ht="12.75">
      <c r="A288" s="4">
        <v>47300</v>
      </c>
      <c r="B288" s="2">
        <v>22</v>
      </c>
    </row>
    <row r="289" spans="1:2" ht="12.75">
      <c r="A289" s="4">
        <v>47331</v>
      </c>
      <c r="B289" s="2">
        <v>22</v>
      </c>
    </row>
    <row r="290" spans="1:2" ht="12.75">
      <c r="A290" s="4">
        <v>47362</v>
      </c>
      <c r="B290" s="2">
        <v>20</v>
      </c>
    </row>
    <row r="291" spans="1:2" ht="12.75">
      <c r="A291" s="4">
        <v>47392</v>
      </c>
      <c r="B291" s="2">
        <v>23</v>
      </c>
    </row>
    <row r="292" spans="1:2" ht="12.75">
      <c r="A292" s="4">
        <v>47423</v>
      </c>
      <c r="B292" s="2">
        <v>22</v>
      </c>
    </row>
    <row r="293" spans="1:2" ht="13.5" thickBot="1">
      <c r="A293" s="6">
        <v>47453</v>
      </c>
      <c r="B293" s="7">
        <v>19</v>
      </c>
    </row>
    <row r="294" spans="1:2" ht="13.5" thickTop="1">
      <c r="A294" s="8">
        <v>47484</v>
      </c>
      <c r="B294" s="1">
        <v>22</v>
      </c>
    </row>
    <row r="295" spans="1:2" ht="12.75">
      <c r="A295" s="4">
        <v>47515</v>
      </c>
      <c r="B295" s="2">
        <v>20</v>
      </c>
    </row>
    <row r="296" spans="1:2" ht="12.75">
      <c r="A296" s="4">
        <v>47543</v>
      </c>
      <c r="B296" s="2">
        <v>19</v>
      </c>
    </row>
    <row r="297" spans="1:2" ht="12.75">
      <c r="A297" s="4">
        <v>47574</v>
      </c>
      <c r="B297" s="2">
        <v>21</v>
      </c>
    </row>
    <row r="298" spans="1:2" ht="12.75">
      <c r="A298" s="4">
        <v>47604</v>
      </c>
      <c r="B298" s="2">
        <v>22</v>
      </c>
    </row>
    <row r="299" spans="1:2" ht="12.75">
      <c r="A299" s="4">
        <v>47635</v>
      </c>
      <c r="B299" s="2">
        <v>19</v>
      </c>
    </row>
    <row r="300" spans="1:2" ht="12.75">
      <c r="A300" s="4">
        <v>47665</v>
      </c>
      <c r="B300" s="2">
        <v>23</v>
      </c>
    </row>
    <row r="301" spans="1:2" ht="12.75">
      <c r="A301" s="4">
        <v>47696</v>
      </c>
      <c r="B301" s="2">
        <v>21</v>
      </c>
    </row>
    <row r="302" spans="1:2" ht="12.75">
      <c r="A302" s="4">
        <v>47727</v>
      </c>
      <c r="B302" s="2">
        <v>21</v>
      </c>
    </row>
    <row r="303" spans="1:2" ht="12.75">
      <c r="A303" s="4">
        <v>47757</v>
      </c>
      <c r="B303" s="2">
        <v>22</v>
      </c>
    </row>
    <row r="304" spans="1:2" ht="12.75">
      <c r="A304" s="4">
        <v>47788</v>
      </c>
      <c r="B304" s="2">
        <v>21</v>
      </c>
    </row>
    <row r="305" spans="1:2" ht="13.5" thickBot="1">
      <c r="A305" s="6">
        <v>47818</v>
      </c>
      <c r="B305" s="7">
        <v>20</v>
      </c>
    </row>
    <row r="306" spans="1:2" ht="13.5" thickTop="1">
      <c r="A306" s="8">
        <v>47849</v>
      </c>
      <c r="B306" s="1">
        <v>21</v>
      </c>
    </row>
    <row r="307" spans="1:2" ht="12.75">
      <c r="A307" s="4">
        <v>47880</v>
      </c>
      <c r="B307" s="2">
        <v>19</v>
      </c>
    </row>
    <row r="308" spans="1:2" ht="12.75">
      <c r="A308" s="4">
        <v>47908</v>
      </c>
      <c r="B308" s="2">
        <v>20</v>
      </c>
    </row>
    <row r="309" spans="1:2" ht="12.75">
      <c r="A309" s="4">
        <v>47939</v>
      </c>
      <c r="B309" s="2">
        <v>21</v>
      </c>
    </row>
    <row r="310" spans="1:2" ht="12.75">
      <c r="A310" s="4">
        <v>47969</v>
      </c>
      <c r="B310" s="2">
        <v>21</v>
      </c>
    </row>
    <row r="311" spans="1:2" ht="12.75">
      <c r="A311" s="4">
        <v>48000</v>
      </c>
      <c r="B311" s="2">
        <v>20</v>
      </c>
    </row>
    <row r="312" spans="1:2" ht="12.75">
      <c r="A312" s="4">
        <v>48030</v>
      </c>
      <c r="B312" s="2">
        <v>23</v>
      </c>
    </row>
    <row r="313" spans="1:2" ht="12.75">
      <c r="A313" s="4">
        <v>48061</v>
      </c>
      <c r="B313" s="2">
        <v>20</v>
      </c>
    </row>
    <row r="314" spans="1:2" ht="12.75">
      <c r="A314" s="4">
        <v>48092</v>
      </c>
      <c r="B314" s="2">
        <v>22</v>
      </c>
    </row>
    <row r="315" spans="1:2" ht="12.75">
      <c r="A315" s="4">
        <v>48122</v>
      </c>
      <c r="B315" s="2">
        <v>22</v>
      </c>
    </row>
    <row r="316" spans="1:2" ht="12.75">
      <c r="A316" s="4">
        <v>48153</v>
      </c>
      <c r="B316" s="2">
        <v>20</v>
      </c>
    </row>
    <row r="317" spans="1:2" ht="13.5" thickBot="1">
      <c r="A317" s="6">
        <v>48183</v>
      </c>
      <c r="B317" s="7">
        <v>21</v>
      </c>
    </row>
    <row r="318" spans="1:2" ht="13.5" thickTop="1">
      <c r="A318" s="8">
        <v>48214</v>
      </c>
      <c r="B318" s="1">
        <v>20</v>
      </c>
    </row>
    <row r="319" spans="1:2" ht="12.75">
      <c r="A319" s="4">
        <v>48245</v>
      </c>
      <c r="B319" s="2">
        <v>20</v>
      </c>
    </row>
    <row r="320" spans="1:2" ht="12.75">
      <c r="A320" s="4">
        <v>48274</v>
      </c>
      <c r="B320" s="2">
        <v>21</v>
      </c>
    </row>
    <row r="321" spans="1:2" ht="12.75">
      <c r="A321" s="4">
        <v>48305</v>
      </c>
      <c r="B321" s="2">
        <v>22</v>
      </c>
    </row>
    <row r="322" spans="1:2" ht="12.75">
      <c r="A322" s="4">
        <v>48335</v>
      </c>
      <c r="B322" s="2">
        <v>20</v>
      </c>
    </row>
    <row r="323" spans="1:2" ht="12.75">
      <c r="A323" s="4">
        <v>48366</v>
      </c>
      <c r="B323" s="2">
        <v>21</v>
      </c>
    </row>
    <row r="324" spans="1:2" ht="12.75">
      <c r="A324" s="4">
        <v>48396</v>
      </c>
      <c r="B324" s="2">
        <v>22</v>
      </c>
    </row>
    <row r="325" spans="1:2" ht="12.75">
      <c r="A325" s="4">
        <v>48427</v>
      </c>
      <c r="B325" s="2">
        <v>22</v>
      </c>
    </row>
    <row r="326" spans="1:2" ht="12.75">
      <c r="A326" s="4">
        <v>48458</v>
      </c>
      <c r="B326" s="2">
        <v>22</v>
      </c>
    </row>
    <row r="327" spans="1:2" ht="12.75">
      <c r="A327" s="4">
        <v>48488</v>
      </c>
      <c r="B327" s="2">
        <v>20</v>
      </c>
    </row>
    <row r="328" spans="1:2" ht="12.75">
      <c r="A328" s="4">
        <v>48519</v>
      </c>
      <c r="B328" s="2">
        <v>22</v>
      </c>
    </row>
    <row r="329" spans="1:2" ht="13.5" thickBot="1">
      <c r="A329" s="6">
        <v>48549</v>
      </c>
      <c r="B329" s="7">
        <v>23</v>
      </c>
    </row>
    <row r="330" spans="1:2" ht="13.5" thickTop="1">
      <c r="A330" s="8">
        <v>48580</v>
      </c>
      <c r="B330" s="1">
        <v>20</v>
      </c>
    </row>
    <row r="331" spans="1:2" ht="12.75">
      <c r="A331" s="4">
        <v>48611</v>
      </c>
      <c r="B331" s="2">
        <v>20</v>
      </c>
    </row>
    <row r="332" spans="1:2" ht="12.75">
      <c r="A332" s="4">
        <v>48639</v>
      </c>
      <c r="B332" s="2">
        <v>21</v>
      </c>
    </row>
    <row r="333" spans="1:2" ht="12.75">
      <c r="A333" s="4">
        <v>48670</v>
      </c>
      <c r="B333" s="2">
        <v>20</v>
      </c>
    </row>
    <row r="334" spans="1:2" ht="12.75">
      <c r="A334" s="4">
        <v>48700</v>
      </c>
      <c r="B334" s="2">
        <v>22</v>
      </c>
    </row>
    <row r="335" spans="1:2" ht="12.75">
      <c r="A335" s="4">
        <v>48731</v>
      </c>
      <c r="B335" s="2">
        <v>21</v>
      </c>
    </row>
    <row r="336" spans="1:2" ht="12.75">
      <c r="A336" s="4">
        <v>48761</v>
      </c>
      <c r="B336" s="2">
        <v>21</v>
      </c>
    </row>
    <row r="337" spans="1:2" ht="12.75">
      <c r="A337" s="4">
        <v>48792</v>
      </c>
      <c r="B337" s="2">
        <v>22</v>
      </c>
    </row>
    <row r="338" spans="1:2" ht="12.75">
      <c r="A338" s="4">
        <v>48823</v>
      </c>
      <c r="B338" s="2">
        <v>22</v>
      </c>
    </row>
    <row r="339" spans="1:2" ht="12.75">
      <c r="A339" s="4">
        <v>48853</v>
      </c>
      <c r="B339" s="2">
        <v>20</v>
      </c>
    </row>
    <row r="340" spans="1:2" ht="12.75">
      <c r="A340" s="4">
        <v>48884</v>
      </c>
      <c r="B340" s="2">
        <v>22</v>
      </c>
    </row>
    <row r="341" spans="1:2" ht="13.5" thickBot="1">
      <c r="A341" s="6">
        <v>48914</v>
      </c>
      <c r="B341" s="7">
        <v>21</v>
      </c>
    </row>
    <row r="342" spans="1:2" ht="13.5" thickTop="1">
      <c r="A342" s="8">
        <v>48945</v>
      </c>
      <c r="B342" s="1">
        <v>21</v>
      </c>
    </row>
    <row r="343" spans="1:2" ht="12.75">
      <c r="A343" s="4">
        <v>48976</v>
      </c>
      <c r="B343" s="2">
        <v>19</v>
      </c>
    </row>
    <row r="344" spans="1:2" ht="12.75">
      <c r="A344" s="4">
        <v>49004</v>
      </c>
      <c r="B344" s="2">
        <v>23</v>
      </c>
    </row>
    <row r="345" spans="1:2" ht="12.75">
      <c r="A345" s="4">
        <v>49035</v>
      </c>
      <c r="B345" s="2">
        <v>19</v>
      </c>
    </row>
    <row r="346" spans="1:2" ht="12.75">
      <c r="A346" s="4">
        <v>49065</v>
      </c>
      <c r="B346" s="2">
        <v>21</v>
      </c>
    </row>
    <row r="347" spans="1:2" ht="12.75">
      <c r="A347" s="4">
        <v>49096</v>
      </c>
      <c r="B347" s="2">
        <v>22</v>
      </c>
    </row>
    <row r="348" spans="1:2" ht="12.75">
      <c r="A348" s="4">
        <v>49126</v>
      </c>
      <c r="B348" s="2">
        <v>21</v>
      </c>
    </row>
    <row r="349" spans="1:2" ht="12.75">
      <c r="A349" s="4">
        <v>49157</v>
      </c>
      <c r="B349" s="2">
        <v>22</v>
      </c>
    </row>
    <row r="350" spans="1:2" ht="12.75">
      <c r="A350" s="4">
        <v>49188</v>
      </c>
      <c r="B350" s="2">
        <v>21</v>
      </c>
    </row>
    <row r="351" spans="1:2" ht="12.75">
      <c r="A351" s="4">
        <v>49218</v>
      </c>
      <c r="B351" s="2">
        <v>22</v>
      </c>
    </row>
    <row r="352" spans="1:2" ht="12.75">
      <c r="A352" s="4">
        <v>49249</v>
      </c>
      <c r="B352" s="2">
        <v>22</v>
      </c>
    </row>
    <row r="353" spans="1:2" ht="13.5" thickBot="1">
      <c r="A353" s="6">
        <v>49279</v>
      </c>
      <c r="B353" s="7">
        <v>19</v>
      </c>
    </row>
    <row r="354" spans="1:2" ht="13.5" thickTop="1">
      <c r="A354" s="8">
        <v>49310</v>
      </c>
      <c r="B354" s="1">
        <v>22</v>
      </c>
    </row>
    <row r="355" spans="1:2" ht="12.75">
      <c r="A355" s="4">
        <v>49341</v>
      </c>
      <c r="B355" s="2">
        <v>20</v>
      </c>
    </row>
    <row r="356" spans="1:2" ht="12.75">
      <c r="A356" s="4">
        <v>49369</v>
      </c>
      <c r="B356" s="2">
        <v>21</v>
      </c>
    </row>
    <row r="357" spans="1:2" ht="12.75">
      <c r="A357" s="4">
        <v>49400</v>
      </c>
      <c r="B357" s="2">
        <v>20</v>
      </c>
    </row>
    <row r="358" spans="1:2" ht="12.75">
      <c r="A358" s="4">
        <v>49430</v>
      </c>
      <c r="B358" s="2">
        <v>22</v>
      </c>
    </row>
    <row r="359" spans="1:2" ht="12.75">
      <c r="A359" s="4">
        <v>49461</v>
      </c>
      <c r="B359" s="2">
        <v>20</v>
      </c>
    </row>
    <row r="360" spans="1:2" ht="12.75">
      <c r="A360" s="4">
        <v>49491</v>
      </c>
      <c r="B360" s="2">
        <v>22</v>
      </c>
    </row>
    <row r="361" spans="1:2" ht="12.75">
      <c r="A361" s="4">
        <v>49522</v>
      </c>
      <c r="B361" s="2">
        <v>22</v>
      </c>
    </row>
    <row r="362" spans="1:2" ht="12.75">
      <c r="A362" s="4">
        <v>49553</v>
      </c>
      <c r="B362" s="2">
        <v>20</v>
      </c>
    </row>
    <row r="363" spans="1:2" ht="12.75">
      <c r="A363" s="4">
        <v>49583</v>
      </c>
      <c r="B363" s="2">
        <v>23</v>
      </c>
    </row>
    <row r="364" spans="1:2" ht="12.75">
      <c r="A364" s="4">
        <v>49614</v>
      </c>
      <c r="B364" s="2">
        <v>22</v>
      </c>
    </row>
    <row r="365" spans="1:2" ht="13.5" thickBot="1">
      <c r="A365" s="6">
        <v>49644</v>
      </c>
      <c r="B365" s="7">
        <v>19</v>
      </c>
    </row>
    <row r="366" spans="1:2" ht="13.5" thickTop="1">
      <c r="A366" s="8">
        <v>49675</v>
      </c>
      <c r="B366" s="1">
        <v>22</v>
      </c>
    </row>
    <row r="367" spans="1:2" ht="12.75">
      <c r="A367" s="4">
        <v>49706</v>
      </c>
      <c r="B367" s="2">
        <v>21</v>
      </c>
    </row>
    <row r="368" spans="1:2" ht="12.75">
      <c r="A368" s="4">
        <v>49735</v>
      </c>
      <c r="B368" s="2">
        <v>19</v>
      </c>
    </row>
    <row r="369" spans="1:2" ht="12.75">
      <c r="A369" s="4">
        <v>49766</v>
      </c>
      <c r="B369" s="2">
        <v>21</v>
      </c>
    </row>
    <row r="370" spans="1:2" ht="12.75">
      <c r="A370" s="4">
        <v>49796</v>
      </c>
      <c r="B370" s="2">
        <v>21</v>
      </c>
    </row>
    <row r="371" spans="1:2" ht="12.75">
      <c r="A371" s="4">
        <v>49827</v>
      </c>
      <c r="B371" s="2">
        <v>20</v>
      </c>
    </row>
    <row r="372" spans="1:2" ht="12.75">
      <c r="A372" s="4">
        <v>49857</v>
      </c>
      <c r="B372" s="2">
        <v>23</v>
      </c>
    </row>
    <row r="373" spans="1:2" ht="12.75">
      <c r="A373" s="4">
        <v>49888</v>
      </c>
      <c r="B373" s="2">
        <v>20</v>
      </c>
    </row>
    <row r="374" spans="1:2" ht="12.75">
      <c r="A374" s="4">
        <v>49919</v>
      </c>
      <c r="B374" s="2">
        <v>22</v>
      </c>
    </row>
    <row r="375" spans="1:2" ht="12.75">
      <c r="A375" s="4">
        <v>49949</v>
      </c>
      <c r="B375" s="2">
        <v>22</v>
      </c>
    </row>
    <row r="376" spans="1:2" ht="12.75">
      <c r="A376" s="4">
        <v>49980</v>
      </c>
      <c r="B376" s="2">
        <v>20</v>
      </c>
    </row>
    <row r="377" spans="1:2" ht="13.5" thickBot="1">
      <c r="A377" s="6">
        <v>50010</v>
      </c>
      <c r="B377" s="7">
        <v>21</v>
      </c>
    </row>
    <row r="378" spans="1:2" ht="13.5" thickTop="1">
      <c r="A378" s="8">
        <v>50041</v>
      </c>
      <c r="B378" s="1">
        <v>20</v>
      </c>
    </row>
    <row r="379" spans="1:2" ht="12.75">
      <c r="A379" s="4">
        <v>50072</v>
      </c>
      <c r="B379" s="2">
        <v>19</v>
      </c>
    </row>
    <row r="380" spans="1:2" ht="12.75">
      <c r="A380" s="4">
        <v>50100</v>
      </c>
      <c r="B380" s="2">
        <v>21</v>
      </c>
    </row>
    <row r="381" spans="1:2" ht="12.75">
      <c r="A381" s="4">
        <v>50131</v>
      </c>
      <c r="B381" s="2">
        <v>21</v>
      </c>
    </row>
    <row r="382" spans="1:2" ht="12.75">
      <c r="A382" s="4">
        <v>50161</v>
      </c>
      <c r="B382" s="2">
        <v>19</v>
      </c>
    </row>
    <row r="383" spans="1:2" ht="12.75">
      <c r="A383" s="4">
        <v>50192</v>
      </c>
      <c r="B383" s="2">
        <v>22</v>
      </c>
    </row>
    <row r="384" spans="1:2" ht="12.75">
      <c r="A384" s="4">
        <v>50222</v>
      </c>
      <c r="B384" s="2">
        <v>23</v>
      </c>
    </row>
    <row r="385" spans="1:2" ht="12.75">
      <c r="A385" s="4">
        <v>50253</v>
      </c>
      <c r="B385" s="2">
        <v>21</v>
      </c>
    </row>
    <row r="386" spans="1:2" ht="12.75">
      <c r="A386" s="4">
        <v>50284</v>
      </c>
      <c r="B386" s="2">
        <v>22</v>
      </c>
    </row>
    <row r="387" spans="1:2" ht="12.75">
      <c r="A387" s="4">
        <v>50314</v>
      </c>
      <c r="B387" s="2">
        <v>21</v>
      </c>
    </row>
    <row r="388" spans="1:2" ht="12.75">
      <c r="A388" s="4">
        <v>50345</v>
      </c>
      <c r="B388" s="2">
        <v>21</v>
      </c>
    </row>
    <row r="389" spans="1:2" ht="13.5" thickBot="1">
      <c r="A389" s="6">
        <v>50375</v>
      </c>
      <c r="B389" s="7">
        <v>22</v>
      </c>
    </row>
    <row r="390" spans="1:2" ht="13.5" thickTop="1">
      <c r="A390" s="8">
        <v>50406</v>
      </c>
      <c r="B390" s="1">
        <v>19</v>
      </c>
    </row>
    <row r="391" spans="1:2" ht="12.75">
      <c r="A391" s="4">
        <v>50437</v>
      </c>
      <c r="B391" s="2">
        <v>20</v>
      </c>
    </row>
    <row r="392" spans="1:2" ht="12.75">
      <c r="A392" s="4">
        <v>50465</v>
      </c>
      <c r="B392" s="2">
        <v>21</v>
      </c>
    </row>
    <row r="393" spans="1:2" ht="12.75">
      <c r="A393" s="4">
        <v>50496</v>
      </c>
      <c r="B393" s="2">
        <v>21</v>
      </c>
    </row>
    <row r="394" spans="1:2" ht="12.75">
      <c r="A394" s="4">
        <v>50526</v>
      </c>
      <c r="B394" s="2">
        <v>21</v>
      </c>
    </row>
    <row r="395" spans="1:2" ht="12.75">
      <c r="A395" s="4">
        <v>50557</v>
      </c>
      <c r="B395" s="2">
        <v>21</v>
      </c>
    </row>
    <row r="396" spans="1:2" ht="12.75">
      <c r="A396" s="4">
        <v>50587</v>
      </c>
      <c r="B396" s="2">
        <v>22</v>
      </c>
    </row>
    <row r="397" spans="1:2" ht="12.75">
      <c r="A397" s="4">
        <v>50618</v>
      </c>
      <c r="B397" s="2">
        <v>22</v>
      </c>
    </row>
    <row r="398" spans="1:2" ht="12.75">
      <c r="A398" s="4">
        <v>50649</v>
      </c>
      <c r="B398" s="2">
        <v>22</v>
      </c>
    </row>
    <row r="399" spans="1:2" ht="12.75">
      <c r="A399" s="4">
        <v>50679</v>
      </c>
      <c r="B399" s="2">
        <v>20</v>
      </c>
    </row>
    <row r="400" spans="1:2" ht="12.75">
      <c r="A400" s="4">
        <v>50710</v>
      </c>
      <c r="B400" s="2">
        <v>22</v>
      </c>
    </row>
    <row r="401" spans="1:2" ht="13.5" thickBot="1">
      <c r="A401" s="6">
        <v>50740</v>
      </c>
      <c r="B401" s="7">
        <v>23</v>
      </c>
    </row>
    <row r="402" spans="1:2" ht="13.5" thickTop="1">
      <c r="A402" s="8">
        <v>50771</v>
      </c>
      <c r="B402" s="1">
        <v>20</v>
      </c>
    </row>
    <row r="403" spans="1:2" ht="12.75">
      <c r="A403" s="4">
        <v>50802</v>
      </c>
      <c r="B403" s="2">
        <v>19</v>
      </c>
    </row>
    <row r="404" spans="1:2" ht="12.75">
      <c r="A404" s="4">
        <v>50830</v>
      </c>
      <c r="B404" s="2">
        <v>22</v>
      </c>
    </row>
    <row r="405" spans="1:2" ht="12.75">
      <c r="A405" s="4">
        <v>50861</v>
      </c>
      <c r="B405" s="2">
        <v>20</v>
      </c>
    </row>
    <row r="406" spans="1:2" ht="12.75">
      <c r="A406" s="4">
        <v>50891</v>
      </c>
      <c r="B406" s="2">
        <v>22</v>
      </c>
    </row>
    <row r="407" spans="1:2" ht="12.75">
      <c r="A407" s="4">
        <v>50922</v>
      </c>
      <c r="B407" s="2">
        <v>21</v>
      </c>
    </row>
    <row r="408" spans="1:2" ht="12.75">
      <c r="A408" s="4">
        <v>50952</v>
      </c>
      <c r="B408" s="2">
        <v>21</v>
      </c>
    </row>
    <row r="409" spans="1:2" ht="12.75">
      <c r="A409" s="4">
        <v>50983</v>
      </c>
      <c r="B409" s="2">
        <v>22</v>
      </c>
    </row>
    <row r="410" spans="1:2" ht="12.75">
      <c r="A410" s="4">
        <v>51014</v>
      </c>
      <c r="B410" s="2">
        <v>22</v>
      </c>
    </row>
    <row r="411" spans="1:2" ht="12.75">
      <c r="A411" s="4">
        <v>51044</v>
      </c>
      <c r="B411" s="2">
        <v>20</v>
      </c>
    </row>
    <row r="412" spans="1:2" ht="12.75">
      <c r="A412" s="4">
        <v>51075</v>
      </c>
      <c r="B412" s="2">
        <v>22</v>
      </c>
    </row>
    <row r="413" spans="1:2" ht="13.5" thickBot="1">
      <c r="A413" s="6">
        <v>51105</v>
      </c>
      <c r="B413" s="7">
        <v>21</v>
      </c>
    </row>
    <row r="414" spans="1:2" ht="13.5" thickTop="1">
      <c r="A414" s="8">
        <v>51136</v>
      </c>
      <c r="B414" s="1">
        <v>21</v>
      </c>
    </row>
    <row r="415" spans="1:2" ht="12.75">
      <c r="A415" s="4">
        <v>51167</v>
      </c>
      <c r="B415" s="2">
        <v>21</v>
      </c>
    </row>
    <row r="416" spans="1:2" ht="12.75">
      <c r="A416" s="4">
        <v>51196</v>
      </c>
      <c r="B416" s="2">
        <v>21</v>
      </c>
    </row>
    <row r="417" spans="1:2" ht="12.75">
      <c r="A417" s="4">
        <v>51227</v>
      </c>
      <c r="B417" s="2">
        <v>21</v>
      </c>
    </row>
    <row r="418" spans="1:2" ht="12.75">
      <c r="A418" s="4">
        <v>51257</v>
      </c>
      <c r="B418" s="2">
        <v>21</v>
      </c>
    </row>
    <row r="419" spans="1:2" ht="12.75">
      <c r="A419" s="4">
        <v>51288</v>
      </c>
      <c r="B419" s="2">
        <v>20</v>
      </c>
    </row>
    <row r="420" spans="1:2" ht="12.75">
      <c r="A420" s="4">
        <v>51318</v>
      </c>
      <c r="B420" s="2">
        <v>22</v>
      </c>
    </row>
    <row r="421" spans="1:2" ht="12.75">
      <c r="A421" s="4">
        <v>51349</v>
      </c>
      <c r="B421" s="2">
        <v>22</v>
      </c>
    </row>
    <row r="422" spans="1:2" ht="12.75">
      <c r="A422" s="4">
        <v>51380</v>
      </c>
      <c r="B422" s="2">
        <v>20</v>
      </c>
    </row>
    <row r="423" spans="1:2" ht="12.75">
      <c r="A423" s="4">
        <v>51410</v>
      </c>
      <c r="B423" s="2">
        <v>23</v>
      </c>
    </row>
    <row r="424" spans="1:2" ht="12.75">
      <c r="A424" s="4">
        <v>51441</v>
      </c>
      <c r="B424" s="2">
        <v>22</v>
      </c>
    </row>
    <row r="425" spans="1:2" ht="13.5" thickBot="1">
      <c r="A425" s="5">
        <v>51471</v>
      </c>
      <c r="B425" s="3">
        <v>19</v>
      </c>
    </row>
    <row r="426" spans="1:2" ht="14.25" thickBot="1" thickTop="1">
      <c r="A426" s="8">
        <v>51502</v>
      </c>
      <c r="B426" s="1">
        <v>22</v>
      </c>
    </row>
    <row r="427" spans="1:2" ht="14.25" thickBot="1" thickTop="1">
      <c r="A427" s="8">
        <v>51533</v>
      </c>
      <c r="B427" s="2">
        <v>20</v>
      </c>
    </row>
    <row r="428" spans="1:2" ht="14.25" thickBot="1" thickTop="1">
      <c r="A428" s="8">
        <v>51561</v>
      </c>
      <c r="B428" s="2">
        <v>19</v>
      </c>
    </row>
    <row r="429" spans="1:2" ht="14.25" thickBot="1" thickTop="1">
      <c r="A429" s="8">
        <v>51592</v>
      </c>
      <c r="B429" s="2">
        <v>21</v>
      </c>
    </row>
    <row r="430" spans="1:2" ht="14.25" thickBot="1" thickTop="1">
      <c r="A430" s="8">
        <v>51622</v>
      </c>
      <c r="B430" s="2">
        <v>22</v>
      </c>
    </row>
    <row r="431" spans="1:2" ht="14.25" thickBot="1" thickTop="1">
      <c r="A431" s="8">
        <v>51653</v>
      </c>
      <c r="B431" s="2">
        <v>19</v>
      </c>
    </row>
    <row r="432" spans="1:2" ht="14.25" thickBot="1" thickTop="1">
      <c r="A432" s="8">
        <v>51683</v>
      </c>
      <c r="B432" s="2">
        <v>23</v>
      </c>
    </row>
    <row r="433" spans="1:2" ht="14.25" thickBot="1" thickTop="1">
      <c r="A433" s="8">
        <v>51714</v>
      </c>
      <c r="B433" s="2">
        <v>21</v>
      </c>
    </row>
    <row r="434" spans="1:2" ht="14.25" thickBot="1" thickTop="1">
      <c r="A434" s="8">
        <v>51745</v>
      </c>
      <c r="B434" s="2">
        <v>21</v>
      </c>
    </row>
    <row r="435" spans="1:2" ht="14.25" thickBot="1" thickTop="1">
      <c r="A435" s="8">
        <v>51775</v>
      </c>
      <c r="B435" s="2">
        <v>22</v>
      </c>
    </row>
    <row r="436" spans="1:2" ht="14.25" thickBot="1" thickTop="1">
      <c r="A436" s="8">
        <v>51806</v>
      </c>
      <c r="B436" s="2">
        <v>21</v>
      </c>
    </row>
    <row r="437" spans="1:2" ht="14.25" thickBot="1" thickTop="1">
      <c r="A437" s="8">
        <v>51836</v>
      </c>
      <c r="B437" s="3">
        <v>20</v>
      </c>
    </row>
    <row r="438" spans="1:2" ht="14.25" thickBot="1" thickTop="1">
      <c r="A438" s="8">
        <v>51867</v>
      </c>
      <c r="B438" s="1">
        <v>21</v>
      </c>
    </row>
    <row r="439" spans="1:2" ht="14.25" thickBot="1" thickTop="1">
      <c r="A439" s="8">
        <v>51898</v>
      </c>
      <c r="B439" s="2">
        <v>19</v>
      </c>
    </row>
    <row r="440" spans="1:2" ht="14.25" thickBot="1" thickTop="1">
      <c r="A440" s="8">
        <v>51926</v>
      </c>
      <c r="B440" s="2">
        <v>20</v>
      </c>
    </row>
    <row r="441" spans="1:2" ht="14.25" thickBot="1" thickTop="1">
      <c r="A441" s="8">
        <v>51957</v>
      </c>
      <c r="B441" s="2">
        <v>21</v>
      </c>
    </row>
    <row r="442" spans="1:2" ht="14.25" thickBot="1" thickTop="1">
      <c r="A442" s="8">
        <v>51987</v>
      </c>
      <c r="B442" s="2">
        <v>21</v>
      </c>
    </row>
    <row r="443" spans="1:2" ht="14.25" thickBot="1" thickTop="1">
      <c r="A443" s="8">
        <v>52018</v>
      </c>
      <c r="B443" s="2">
        <v>20</v>
      </c>
    </row>
    <row r="444" spans="1:2" ht="14.25" thickBot="1" thickTop="1">
      <c r="A444" s="8">
        <v>52048</v>
      </c>
      <c r="B444" s="2">
        <v>23</v>
      </c>
    </row>
    <row r="445" spans="1:2" ht="14.25" thickBot="1" thickTop="1">
      <c r="A445" s="8">
        <v>52079</v>
      </c>
      <c r="B445" s="2">
        <v>20</v>
      </c>
    </row>
    <row r="446" spans="1:2" ht="14.25" thickBot="1" thickTop="1">
      <c r="A446" s="8">
        <v>52110</v>
      </c>
      <c r="B446" s="2">
        <v>22</v>
      </c>
    </row>
    <row r="447" spans="1:2" ht="14.25" thickBot="1" thickTop="1">
      <c r="A447" s="8">
        <v>52140</v>
      </c>
      <c r="B447" s="2">
        <v>22</v>
      </c>
    </row>
    <row r="448" spans="1:2" ht="14.25" thickBot="1" thickTop="1">
      <c r="A448" s="8">
        <v>52171</v>
      </c>
      <c r="B448" s="2">
        <v>20</v>
      </c>
    </row>
    <row r="449" spans="1:2" ht="14.25" thickBot="1" thickTop="1">
      <c r="A449" s="8">
        <v>52201</v>
      </c>
      <c r="B449" s="3">
        <v>21</v>
      </c>
    </row>
    <row r="450" spans="1:2" ht="14.25" thickBot="1" thickTop="1">
      <c r="A450" s="8">
        <v>52232</v>
      </c>
      <c r="B450" s="1">
        <v>20</v>
      </c>
    </row>
    <row r="451" spans="1:2" ht="14.25" thickBot="1" thickTop="1">
      <c r="A451" s="8">
        <v>52263</v>
      </c>
      <c r="B451" s="2">
        <v>20</v>
      </c>
    </row>
    <row r="452" spans="1:2" ht="14.25" thickBot="1" thickTop="1">
      <c r="A452" s="8">
        <v>52291</v>
      </c>
      <c r="B452" s="2">
        <v>20</v>
      </c>
    </row>
    <row r="453" spans="1:2" ht="14.25" thickBot="1" thickTop="1">
      <c r="A453" s="8">
        <v>52322</v>
      </c>
      <c r="B453" s="2">
        <v>22</v>
      </c>
    </row>
    <row r="454" spans="1:2" ht="14.25" thickBot="1" thickTop="1">
      <c r="A454" s="8">
        <v>52352</v>
      </c>
      <c r="B454" s="2">
        <v>19</v>
      </c>
    </row>
    <row r="455" spans="1:2" ht="14.25" thickBot="1" thickTop="1">
      <c r="A455" s="8">
        <v>52383</v>
      </c>
      <c r="B455" s="2">
        <v>21</v>
      </c>
    </row>
    <row r="456" spans="1:2" ht="14.25" thickBot="1" thickTop="1">
      <c r="A456" s="8">
        <v>52413</v>
      </c>
      <c r="B456" s="2">
        <v>23</v>
      </c>
    </row>
    <row r="457" spans="1:2" ht="14.25" thickBot="1" thickTop="1">
      <c r="A457" s="8">
        <v>52444</v>
      </c>
      <c r="B457" s="2">
        <v>21</v>
      </c>
    </row>
    <row r="458" spans="1:2" ht="14.25" thickBot="1" thickTop="1">
      <c r="A458" s="8">
        <v>52475</v>
      </c>
      <c r="B458" s="2">
        <v>22</v>
      </c>
    </row>
    <row r="459" spans="1:2" ht="14.25" thickBot="1" thickTop="1">
      <c r="A459" s="8">
        <v>52505</v>
      </c>
      <c r="B459" s="2">
        <v>21</v>
      </c>
    </row>
    <row r="460" spans="1:2" ht="14.25" thickBot="1" thickTop="1">
      <c r="A460" s="8">
        <v>52536</v>
      </c>
      <c r="B460" s="2">
        <v>21</v>
      </c>
    </row>
    <row r="461" spans="1:2" ht="14.25" thickBot="1" thickTop="1">
      <c r="A461" s="8">
        <v>52566</v>
      </c>
      <c r="B461" s="3">
        <v>22</v>
      </c>
    </row>
    <row r="462" spans="1:2" ht="14.25" thickBot="1" thickTop="1">
      <c r="A462" s="8">
        <v>52597</v>
      </c>
      <c r="B462" s="1">
        <v>19</v>
      </c>
    </row>
    <row r="463" spans="1:2" ht="14.25" thickBot="1" thickTop="1">
      <c r="A463" s="8">
        <v>52628</v>
      </c>
      <c r="B463" s="2">
        <v>21</v>
      </c>
    </row>
    <row r="464" spans="1:2" ht="14.25" thickBot="1" thickTop="1">
      <c r="A464" s="8">
        <v>52657</v>
      </c>
      <c r="B464" s="2">
        <v>21</v>
      </c>
    </row>
    <row r="465" spans="1:2" ht="14.25" thickBot="1" thickTop="1">
      <c r="A465" s="8">
        <v>52688</v>
      </c>
      <c r="B465" s="2">
        <v>20</v>
      </c>
    </row>
    <row r="466" spans="1:2" ht="14.25" thickBot="1" thickTop="1">
      <c r="A466" s="8">
        <v>52718</v>
      </c>
      <c r="B466" s="2">
        <v>22</v>
      </c>
    </row>
    <row r="467" spans="1:2" ht="14.25" thickBot="1" thickTop="1">
      <c r="A467" s="8">
        <v>52749</v>
      </c>
      <c r="B467" s="2">
        <v>21</v>
      </c>
    </row>
    <row r="468" spans="1:2" ht="14.25" thickBot="1" thickTop="1">
      <c r="A468" s="8">
        <v>52779</v>
      </c>
      <c r="B468" s="2">
        <v>21</v>
      </c>
    </row>
    <row r="469" spans="1:2" ht="14.25" thickBot="1" thickTop="1">
      <c r="A469" s="8">
        <v>52810</v>
      </c>
      <c r="B469" s="2">
        <v>22</v>
      </c>
    </row>
    <row r="470" spans="1:2" ht="14.25" thickBot="1" thickTop="1">
      <c r="A470" s="8">
        <v>52841</v>
      </c>
      <c r="B470" s="2">
        <v>22</v>
      </c>
    </row>
    <row r="471" spans="1:2" ht="14.25" thickBot="1" thickTop="1">
      <c r="A471" s="8">
        <v>52871</v>
      </c>
      <c r="B471" s="2">
        <v>20</v>
      </c>
    </row>
    <row r="472" spans="1:2" ht="14.25" thickBot="1" thickTop="1">
      <c r="A472" s="8">
        <v>52902</v>
      </c>
      <c r="B472" s="2">
        <v>22</v>
      </c>
    </row>
    <row r="473" spans="1:2" ht="14.25" thickBot="1" thickTop="1">
      <c r="A473" s="8">
        <v>52932</v>
      </c>
      <c r="B473" s="3">
        <v>21</v>
      </c>
    </row>
    <row r="474" spans="1:2" ht="14.25" thickBot="1" thickTop="1">
      <c r="A474" s="8">
        <v>52963</v>
      </c>
      <c r="B474" s="1">
        <v>21</v>
      </c>
    </row>
    <row r="475" spans="1:2" ht="14.25" thickBot="1" thickTop="1">
      <c r="A475" s="8">
        <v>52994</v>
      </c>
      <c r="B475" s="2">
        <v>19</v>
      </c>
    </row>
    <row r="476" spans="1:2" ht="14.25" thickBot="1" thickTop="1">
      <c r="A476" s="8">
        <v>53022</v>
      </c>
      <c r="B476" s="2">
        <v>23</v>
      </c>
    </row>
    <row r="477" spans="1:2" ht="14.25" thickBot="1" thickTop="1">
      <c r="A477" s="8">
        <v>53053</v>
      </c>
      <c r="B477" s="2">
        <v>19</v>
      </c>
    </row>
    <row r="478" spans="1:2" ht="14.25" thickBot="1" thickTop="1">
      <c r="A478" s="8">
        <v>53083</v>
      </c>
      <c r="B478" s="2">
        <v>21</v>
      </c>
    </row>
    <row r="479" spans="1:2" ht="14.25" thickBot="1" thickTop="1">
      <c r="A479" s="8">
        <v>53114</v>
      </c>
      <c r="B479" s="2">
        <v>22</v>
      </c>
    </row>
    <row r="480" spans="1:2" ht="14.25" thickBot="1" thickTop="1">
      <c r="A480" s="8">
        <v>53144</v>
      </c>
      <c r="B480" s="2">
        <v>21</v>
      </c>
    </row>
    <row r="481" spans="1:2" ht="14.25" thickBot="1" thickTop="1">
      <c r="A481" s="8">
        <v>53175</v>
      </c>
      <c r="B481" s="2">
        <v>22</v>
      </c>
    </row>
    <row r="482" spans="1:2" ht="14.25" thickBot="1" thickTop="1">
      <c r="A482" s="8">
        <v>53206</v>
      </c>
      <c r="B482" s="2">
        <v>21</v>
      </c>
    </row>
    <row r="483" spans="1:2" ht="14.25" thickBot="1" thickTop="1">
      <c r="A483" s="8">
        <v>53236</v>
      </c>
      <c r="B483" s="2">
        <v>22</v>
      </c>
    </row>
    <row r="484" spans="1:2" ht="14.25" thickBot="1" thickTop="1">
      <c r="A484" s="8">
        <v>53267</v>
      </c>
      <c r="B484" s="2">
        <v>22</v>
      </c>
    </row>
    <row r="485" spans="1:2" ht="14.25" thickBot="1" thickTop="1">
      <c r="A485" s="8">
        <v>53297</v>
      </c>
      <c r="B485" s="3">
        <v>19</v>
      </c>
    </row>
    <row r="486" spans="1:2" ht="14.25" thickBot="1" thickTop="1">
      <c r="A486" s="8">
        <v>53328</v>
      </c>
      <c r="B486" s="1">
        <v>22</v>
      </c>
    </row>
    <row r="487" spans="1:2" ht="14.25" thickBot="1" thickTop="1">
      <c r="A487" s="8">
        <v>53359</v>
      </c>
      <c r="B487" s="2">
        <v>20</v>
      </c>
    </row>
    <row r="488" spans="1:2" ht="14.25" thickBot="1" thickTop="1">
      <c r="A488" s="8">
        <v>53387</v>
      </c>
      <c r="B488" s="2">
        <v>21</v>
      </c>
    </row>
    <row r="489" spans="1:2" ht="14.25" thickBot="1" thickTop="1">
      <c r="A489" s="8">
        <v>53418</v>
      </c>
      <c r="B489" s="2">
        <v>20</v>
      </c>
    </row>
    <row r="490" spans="1:2" ht="14.25" thickBot="1" thickTop="1">
      <c r="A490" s="8">
        <v>53448</v>
      </c>
      <c r="B490" s="2">
        <v>22</v>
      </c>
    </row>
    <row r="491" spans="1:2" ht="14.25" thickBot="1" thickTop="1">
      <c r="A491" s="8">
        <v>53479</v>
      </c>
      <c r="B491" s="2">
        <v>20</v>
      </c>
    </row>
    <row r="492" spans="1:2" ht="14.25" thickBot="1" thickTop="1">
      <c r="A492" s="8">
        <v>53509</v>
      </c>
      <c r="B492" s="2">
        <v>22</v>
      </c>
    </row>
    <row r="493" spans="1:2" ht="14.25" thickBot="1" thickTop="1">
      <c r="A493" s="8">
        <v>53540</v>
      </c>
      <c r="B493" s="2">
        <v>22</v>
      </c>
    </row>
    <row r="494" spans="1:2" ht="14.25" thickBot="1" thickTop="1">
      <c r="A494" s="8">
        <v>53571</v>
      </c>
      <c r="B494" s="2">
        <v>20</v>
      </c>
    </row>
    <row r="495" spans="1:2" ht="14.25" thickBot="1" thickTop="1">
      <c r="A495" s="8">
        <v>53601</v>
      </c>
      <c r="B495" s="2">
        <v>23</v>
      </c>
    </row>
    <row r="496" spans="1:2" ht="14.25" thickBot="1" thickTop="1">
      <c r="A496" s="8">
        <v>53632</v>
      </c>
      <c r="B496" s="2">
        <v>22</v>
      </c>
    </row>
    <row r="497" spans="1:2" ht="14.25" thickBot="1" thickTop="1">
      <c r="A497" s="8">
        <v>53662</v>
      </c>
      <c r="B497" s="3">
        <v>19</v>
      </c>
    </row>
    <row r="498" spans="1:2" ht="14.25" thickBot="1" thickTop="1">
      <c r="A498" s="8">
        <v>53693</v>
      </c>
      <c r="B498" s="1">
        <v>22</v>
      </c>
    </row>
    <row r="499" spans="1:2" ht="14.25" thickBot="1" thickTop="1">
      <c r="A499" s="8">
        <v>53724</v>
      </c>
      <c r="B499" s="2">
        <v>20</v>
      </c>
    </row>
    <row r="500" spans="1:2" ht="14.25" thickBot="1" thickTop="1">
      <c r="A500" s="8">
        <v>53752</v>
      </c>
      <c r="B500" s="2">
        <v>19</v>
      </c>
    </row>
    <row r="501" spans="1:2" ht="14.25" thickBot="1" thickTop="1">
      <c r="A501" s="8">
        <v>53783</v>
      </c>
      <c r="B501" s="2">
        <v>21</v>
      </c>
    </row>
    <row r="502" spans="1:2" ht="14.25" thickBot="1" thickTop="1">
      <c r="A502" s="8">
        <v>53813</v>
      </c>
      <c r="B502" s="2">
        <v>22</v>
      </c>
    </row>
    <row r="503" spans="1:2" ht="14.25" thickBot="1" thickTop="1">
      <c r="A503" s="8">
        <v>53844</v>
      </c>
      <c r="B503" s="2">
        <v>19</v>
      </c>
    </row>
    <row r="504" spans="1:2" ht="14.25" thickBot="1" thickTop="1">
      <c r="A504" s="8">
        <v>53874</v>
      </c>
      <c r="B504" s="2">
        <v>23</v>
      </c>
    </row>
    <row r="505" spans="1:2" ht="14.25" thickBot="1" thickTop="1">
      <c r="A505" s="8">
        <v>53905</v>
      </c>
      <c r="B505" s="2">
        <v>21</v>
      </c>
    </row>
    <row r="506" spans="1:2" ht="14.25" thickBot="1" thickTop="1">
      <c r="A506" s="8">
        <v>53936</v>
      </c>
      <c r="B506" s="2">
        <v>21</v>
      </c>
    </row>
    <row r="507" spans="1:2" ht="14.25" thickBot="1" thickTop="1">
      <c r="A507" s="8">
        <v>53966</v>
      </c>
      <c r="B507" s="2">
        <v>22</v>
      </c>
    </row>
    <row r="508" spans="1:2" ht="14.25" thickBot="1" thickTop="1">
      <c r="A508" s="8">
        <v>53997</v>
      </c>
      <c r="B508" s="2">
        <v>21</v>
      </c>
    </row>
    <row r="509" spans="1:2" ht="14.25" thickBot="1" thickTop="1">
      <c r="A509" s="8">
        <v>54027</v>
      </c>
      <c r="B509" s="3">
        <v>20</v>
      </c>
    </row>
    <row r="510" spans="1:2" ht="14.25" thickBot="1" thickTop="1">
      <c r="A510" s="8">
        <v>54058</v>
      </c>
      <c r="B510" s="1">
        <v>21</v>
      </c>
    </row>
    <row r="511" spans="1:2" ht="14.25" thickBot="1" thickTop="1">
      <c r="A511" s="8">
        <v>54089</v>
      </c>
      <c r="B511" s="2">
        <v>19</v>
      </c>
    </row>
    <row r="512" spans="1:2" ht="14.25" thickBot="1" thickTop="1">
      <c r="A512" s="8">
        <v>54118</v>
      </c>
      <c r="B512" s="2">
        <v>21</v>
      </c>
    </row>
    <row r="513" spans="1:2" ht="14.25" thickBot="1" thickTop="1">
      <c r="A513" s="8">
        <v>54149</v>
      </c>
      <c r="B513" s="2">
        <v>21</v>
      </c>
    </row>
    <row r="514" spans="1:2" ht="14.25" thickBot="1" thickTop="1">
      <c r="A514" s="8">
        <v>54179</v>
      </c>
      <c r="B514" s="2">
        <v>19</v>
      </c>
    </row>
    <row r="515" spans="1:2" ht="14.25" thickBot="1" thickTop="1">
      <c r="A515" s="8">
        <v>54210</v>
      </c>
      <c r="B515" s="2">
        <v>22</v>
      </c>
    </row>
    <row r="516" spans="1:2" ht="14.25" thickBot="1" thickTop="1">
      <c r="A516" s="8">
        <v>54240</v>
      </c>
      <c r="B516" s="2">
        <v>23</v>
      </c>
    </row>
    <row r="517" spans="1:2" ht="14.25" thickBot="1" thickTop="1">
      <c r="A517" s="8">
        <v>54271</v>
      </c>
      <c r="B517" s="2">
        <v>21</v>
      </c>
    </row>
    <row r="518" spans="1:2" ht="14.25" thickBot="1" thickTop="1">
      <c r="A518" s="8">
        <v>54302</v>
      </c>
      <c r="B518" s="2">
        <v>22</v>
      </c>
    </row>
    <row r="519" spans="1:2" ht="14.25" thickBot="1" thickTop="1">
      <c r="A519" s="8">
        <v>54332</v>
      </c>
      <c r="B519" s="2">
        <v>21</v>
      </c>
    </row>
    <row r="520" spans="1:2" ht="14.25" thickBot="1" thickTop="1">
      <c r="A520" s="8">
        <v>54363</v>
      </c>
      <c r="B520" s="2">
        <v>21</v>
      </c>
    </row>
    <row r="521" spans="1:2" ht="14.25" thickBot="1" thickTop="1">
      <c r="A521" s="8">
        <v>54393</v>
      </c>
      <c r="B521" s="3">
        <v>22</v>
      </c>
    </row>
    <row r="522" spans="1:2" ht="14.25" thickBot="1" thickTop="1">
      <c r="A522" s="8">
        <v>54424</v>
      </c>
      <c r="B522" s="1">
        <v>19</v>
      </c>
    </row>
    <row r="523" spans="1:2" ht="14.25" thickBot="1" thickTop="1">
      <c r="A523" s="8">
        <v>54455</v>
      </c>
      <c r="B523" s="2">
        <v>20</v>
      </c>
    </row>
    <row r="524" spans="1:2" ht="14.25" thickBot="1" thickTop="1">
      <c r="A524" s="8">
        <v>54483</v>
      </c>
      <c r="B524" s="2">
        <v>21</v>
      </c>
    </row>
    <row r="525" spans="1:2" ht="14.25" thickBot="1" thickTop="1">
      <c r="A525" s="8">
        <v>54514</v>
      </c>
      <c r="B525" s="2">
        <v>21</v>
      </c>
    </row>
    <row r="526" spans="1:2" ht="14.25" thickBot="1" thickTop="1">
      <c r="A526" s="8">
        <v>54544</v>
      </c>
      <c r="B526" s="2">
        <v>21</v>
      </c>
    </row>
    <row r="527" spans="1:2" ht="14.25" thickBot="1" thickTop="1">
      <c r="A527" s="8">
        <v>54575</v>
      </c>
      <c r="B527" s="2">
        <v>21</v>
      </c>
    </row>
    <row r="528" spans="1:2" ht="14.25" thickBot="1" thickTop="1">
      <c r="A528" s="8">
        <v>54605</v>
      </c>
      <c r="B528" s="2">
        <v>22</v>
      </c>
    </row>
    <row r="529" spans="1:2" ht="14.25" thickBot="1" thickTop="1">
      <c r="A529" s="8">
        <v>54636</v>
      </c>
      <c r="B529" s="2">
        <v>22</v>
      </c>
    </row>
    <row r="530" spans="1:2" ht="14.25" thickBot="1" thickTop="1">
      <c r="A530" s="8">
        <v>54667</v>
      </c>
      <c r="B530" s="2">
        <v>22</v>
      </c>
    </row>
    <row r="531" spans="1:2" ht="14.25" thickBot="1" thickTop="1">
      <c r="A531" s="8">
        <v>54697</v>
      </c>
      <c r="B531" s="2">
        <v>20</v>
      </c>
    </row>
    <row r="532" spans="1:2" ht="14.25" thickBot="1" thickTop="1">
      <c r="A532" s="8">
        <v>54728</v>
      </c>
      <c r="B532" s="2">
        <v>22</v>
      </c>
    </row>
    <row r="533" spans="1:2" ht="14.25" thickBot="1" thickTop="1">
      <c r="A533" s="8">
        <v>54758</v>
      </c>
      <c r="B533" s="3">
        <v>23</v>
      </c>
    </row>
    <row r="534" spans="1:2" ht="14.25" thickBot="1" thickTop="1">
      <c r="A534" s="8">
        <v>54789</v>
      </c>
      <c r="B534" s="1">
        <v>20</v>
      </c>
    </row>
    <row r="535" spans="1:2" ht="14.25" thickBot="1" thickTop="1">
      <c r="A535" s="8">
        <v>54820</v>
      </c>
      <c r="B535" s="2">
        <v>19</v>
      </c>
    </row>
    <row r="536" spans="1:2" ht="14.25" thickBot="1" thickTop="1">
      <c r="A536" s="8">
        <v>54848</v>
      </c>
      <c r="B536" s="2">
        <v>22</v>
      </c>
    </row>
    <row r="537" spans="1:2" ht="14.25" thickBot="1" thickTop="1">
      <c r="A537" s="8">
        <v>54879</v>
      </c>
      <c r="B537" s="2">
        <v>20</v>
      </c>
    </row>
    <row r="538" spans="1:2" ht="14.25" thickBot="1" thickTop="1">
      <c r="A538" s="8">
        <v>54909</v>
      </c>
      <c r="B538" s="2">
        <v>22</v>
      </c>
    </row>
    <row r="539" spans="1:2" ht="14.25" thickBot="1" thickTop="1">
      <c r="A539" s="8">
        <v>54940</v>
      </c>
      <c r="B539" s="2">
        <v>21</v>
      </c>
    </row>
    <row r="540" spans="1:2" ht="14.25" thickBot="1" thickTop="1">
      <c r="A540" s="8">
        <v>54970</v>
      </c>
      <c r="B540" s="2">
        <v>21</v>
      </c>
    </row>
    <row r="541" spans="1:2" ht="14.25" thickBot="1" thickTop="1">
      <c r="A541" s="8">
        <v>55001</v>
      </c>
      <c r="B541" s="2">
        <v>22</v>
      </c>
    </row>
    <row r="542" spans="1:2" ht="14.25" thickBot="1" thickTop="1">
      <c r="A542" s="8">
        <v>55032</v>
      </c>
      <c r="B542" s="2">
        <v>22</v>
      </c>
    </row>
    <row r="543" spans="1:2" ht="14.25" thickBot="1" thickTop="1">
      <c r="A543" s="8">
        <v>55062</v>
      </c>
      <c r="B543" s="2">
        <v>20</v>
      </c>
    </row>
    <row r="544" spans="1:2" ht="14.25" thickBot="1" thickTop="1">
      <c r="A544" s="8">
        <v>55093</v>
      </c>
      <c r="B544" s="2">
        <v>22</v>
      </c>
    </row>
    <row r="545" spans="1:2" ht="14.25" thickBot="1" thickTop="1">
      <c r="A545" s="8">
        <v>55123</v>
      </c>
      <c r="B545" s="3">
        <v>21</v>
      </c>
    </row>
    <row r="546" ht="13.5" thickTop="1"/>
  </sheetData>
  <sheetProtection password="EFC7" sheet="1" objects="1" scenarios="1" selectLockedCells="1"/>
  <mergeCells count="1">
    <mergeCell ref="B4:J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RowColHeaders="0" tabSelected="1" zoomScalePageLayoutView="0" workbookViewId="0" topLeftCell="A1">
      <selection activeCell="A16" sqref="A16:G16"/>
    </sheetView>
  </sheetViews>
  <sheetFormatPr defaultColWidth="9.00390625" defaultRowHeight="12.75"/>
  <cols>
    <col min="1" max="1" width="22.375" style="0" customWidth="1"/>
    <col min="2" max="3" width="17.375" style="0" customWidth="1"/>
    <col min="4" max="4" width="0.12890625" style="0" hidden="1" customWidth="1"/>
    <col min="5" max="5" width="9.125" style="0" hidden="1" customWidth="1"/>
  </cols>
  <sheetData>
    <row r="1" spans="1:2" ht="30.75" customHeight="1" thickBot="1" thickTop="1">
      <c r="A1" s="17" t="s">
        <v>0</v>
      </c>
      <c r="B1" s="24">
        <v>2010</v>
      </c>
    </row>
    <row r="2" ht="13.5" thickTop="1"/>
    <row r="3" spans="1:5" ht="12.75">
      <c r="A3" s="16" t="s">
        <v>1</v>
      </c>
      <c r="B3" s="21">
        <f>VLOOKUP(B1,Φύλλο2!A3:C103,3,FALSE)</f>
        <v>40272</v>
      </c>
      <c r="C3" s="22" t="str">
        <f>TEXT(B3,"ηηηη")</f>
        <v>Κυριακή</v>
      </c>
      <c r="D3" s="23"/>
      <c r="E3" s="23"/>
    </row>
    <row r="4" spans="1:5" ht="25.5" customHeight="1">
      <c r="A4" s="18" t="s">
        <v>2</v>
      </c>
      <c r="B4" s="21">
        <f>B3-48</f>
        <v>40224</v>
      </c>
      <c r="C4" s="22" t="str">
        <f>TEXT(B4,"ηηηη")</f>
        <v>Δευτέρα</v>
      </c>
      <c r="D4" s="23">
        <f>IF(C4="Κυριακή",0,IF(C4="Σάββατο",0,1))</f>
        <v>1</v>
      </c>
      <c r="E4" s="23">
        <f>IF(C4="Παρασκευή",0,IF(C4="Δευτέρα",0,1))</f>
        <v>0</v>
      </c>
    </row>
    <row r="5" spans="1:5" ht="24" customHeight="1">
      <c r="A5" s="18" t="s">
        <v>3</v>
      </c>
      <c r="B5" s="21">
        <f>B3+1</f>
        <v>40273</v>
      </c>
      <c r="C5" s="22" t="str">
        <f aca="true" t="shared" si="0" ref="C5:C14">TEXT(B5,"ηηηη")</f>
        <v>Δευτέρα</v>
      </c>
      <c r="D5" s="23">
        <f aca="true" t="shared" si="1" ref="D5:D14">IF(C5="Κυριακή",0,IF(C5="Σάββατο",0,1))</f>
        <v>1</v>
      </c>
      <c r="E5" s="23">
        <f aca="true" t="shared" si="2" ref="E5:E14">IF(C5="Παρασκευή",0,IF(C5="Δευτέρα",0,1))</f>
        <v>0</v>
      </c>
    </row>
    <row r="6" spans="1:5" ht="12.75">
      <c r="A6" s="18" t="s">
        <v>4</v>
      </c>
      <c r="B6" s="21">
        <f>B3+50</f>
        <v>40322</v>
      </c>
      <c r="C6" s="22" t="str">
        <f t="shared" si="0"/>
        <v>Δευτέρα</v>
      </c>
      <c r="D6" s="23">
        <f t="shared" si="1"/>
        <v>1</v>
      </c>
      <c r="E6" s="23">
        <f t="shared" si="2"/>
        <v>0</v>
      </c>
    </row>
    <row r="7" spans="1:5" ht="12.75">
      <c r="A7" s="18" t="s">
        <v>5</v>
      </c>
      <c r="B7" s="21">
        <f>DATE(B1,1,1)</f>
        <v>40179</v>
      </c>
      <c r="C7" s="22" t="str">
        <f t="shared" si="0"/>
        <v>Παρασκευή</v>
      </c>
      <c r="D7" s="23">
        <f t="shared" si="1"/>
        <v>1</v>
      </c>
      <c r="E7" s="23">
        <f t="shared" si="2"/>
        <v>0</v>
      </c>
    </row>
    <row r="8" spans="1:5" ht="12.75">
      <c r="A8" s="18" t="s">
        <v>6</v>
      </c>
      <c r="B8" s="21">
        <f>DATE(B1,1,6)</f>
        <v>40184</v>
      </c>
      <c r="C8" s="22" t="str">
        <f t="shared" si="0"/>
        <v>Τετάρτη</v>
      </c>
      <c r="D8" s="23">
        <f t="shared" si="1"/>
        <v>1</v>
      </c>
      <c r="E8" s="23">
        <f t="shared" si="2"/>
        <v>1</v>
      </c>
    </row>
    <row r="9" spans="1:5" ht="12.75">
      <c r="A9" s="18" t="s">
        <v>7</v>
      </c>
      <c r="B9" s="21">
        <f>DATE(B1,3,25)</f>
        <v>40262</v>
      </c>
      <c r="C9" s="22" t="str">
        <f t="shared" si="0"/>
        <v>Πέμπτη</v>
      </c>
      <c r="D9" s="23">
        <f t="shared" si="1"/>
        <v>1</v>
      </c>
      <c r="E9" s="23">
        <f t="shared" si="2"/>
        <v>1</v>
      </c>
    </row>
    <row r="10" spans="1:5" ht="12.75">
      <c r="A10" s="18" t="s">
        <v>12</v>
      </c>
      <c r="B10" s="21">
        <f>DATE(B1,5,1)</f>
        <v>40299</v>
      </c>
      <c r="C10" s="22" t="str">
        <f>TEXT(B10,"ηηηη")</f>
        <v>Σάββατο</v>
      </c>
      <c r="D10" s="23">
        <f t="shared" si="1"/>
        <v>0</v>
      </c>
      <c r="E10" s="23">
        <f t="shared" si="2"/>
        <v>1</v>
      </c>
    </row>
    <row r="11" spans="1:5" ht="12.75">
      <c r="A11" s="18" t="s">
        <v>8</v>
      </c>
      <c r="B11" s="21">
        <f>DATE(B1,8,15)</f>
        <v>40405</v>
      </c>
      <c r="C11" s="22" t="str">
        <f t="shared" si="0"/>
        <v>Κυριακή</v>
      </c>
      <c r="D11" s="23">
        <f t="shared" si="1"/>
        <v>0</v>
      </c>
      <c r="E11" s="23">
        <f t="shared" si="2"/>
        <v>1</v>
      </c>
    </row>
    <row r="12" spans="1:5" ht="12.75">
      <c r="A12" s="18" t="s">
        <v>9</v>
      </c>
      <c r="B12" s="21">
        <f>DATE(B1,10,28)</f>
        <v>40479</v>
      </c>
      <c r="C12" s="22" t="str">
        <f t="shared" si="0"/>
        <v>Πέμπτη</v>
      </c>
      <c r="D12" s="23">
        <f t="shared" si="1"/>
        <v>1</v>
      </c>
      <c r="E12" s="23">
        <f t="shared" si="2"/>
        <v>1</v>
      </c>
    </row>
    <row r="13" spans="1:5" ht="12.75">
      <c r="A13" s="18" t="s">
        <v>10</v>
      </c>
      <c r="B13" s="21">
        <f>DATE(B1,12,25)</f>
        <v>40537</v>
      </c>
      <c r="C13" s="22" t="str">
        <f t="shared" si="0"/>
        <v>Σάββατο</v>
      </c>
      <c r="D13" s="23">
        <f t="shared" si="1"/>
        <v>0</v>
      </c>
      <c r="E13" s="23">
        <f t="shared" si="2"/>
        <v>1</v>
      </c>
    </row>
    <row r="14" spans="1:5" ht="25.5">
      <c r="A14" s="18" t="s">
        <v>11</v>
      </c>
      <c r="B14" s="21">
        <f>DATE(B1,12,26)</f>
        <v>40538</v>
      </c>
      <c r="C14" s="22" t="str">
        <f t="shared" si="0"/>
        <v>Κυριακή</v>
      </c>
      <c r="D14" s="23">
        <f t="shared" si="1"/>
        <v>0</v>
      </c>
      <c r="E14" s="23">
        <f t="shared" si="2"/>
        <v>1</v>
      </c>
    </row>
    <row r="16" spans="1:7" ht="18">
      <c r="A16" s="34" t="str">
        <f>CONCATENATE("Το ",B1," πέφτουν  ",B25," αργίες Σάββατο ή Κυριακή.")</f>
        <v>Το 2010 πέφτουν  4 αργίες Σάββατο ή Κυριακή.</v>
      </c>
      <c r="B16" s="35"/>
      <c r="C16" s="35"/>
      <c r="D16" s="35"/>
      <c r="E16" s="35"/>
      <c r="F16" s="35"/>
      <c r="G16" s="35"/>
    </row>
    <row r="17" spans="1:7" ht="18">
      <c r="A17" s="36" t="str">
        <f>CONCATENATE("Ενώ υπάρχουν ",B26," τριήμερα.")</f>
        <v>Ενώ υπάρχουν 4 τριήμερα.</v>
      </c>
      <c r="B17" s="36"/>
      <c r="C17" s="36"/>
      <c r="D17" s="36"/>
      <c r="E17" s="36"/>
      <c r="F17" s="36"/>
      <c r="G17" s="36"/>
    </row>
    <row r="19" ht="12.75">
      <c r="A19" t="s">
        <v>19</v>
      </c>
    </row>
    <row r="21" ht="12.75">
      <c r="C21" s="19" t="s">
        <v>13</v>
      </c>
    </row>
    <row r="22" ht="12.75">
      <c r="C22" s="19"/>
    </row>
    <row r="23" ht="12.75">
      <c r="C23" s="19" t="s">
        <v>14</v>
      </c>
    </row>
    <row r="24" ht="12.75">
      <c r="C24" s="19" t="s">
        <v>15</v>
      </c>
    </row>
    <row r="25" spans="2:3" ht="12.75">
      <c r="B25" s="29">
        <f>COUNTIF(D4:D14,0)</f>
        <v>4</v>
      </c>
      <c r="C25" s="19" t="s">
        <v>16</v>
      </c>
    </row>
    <row r="26" spans="2:3" ht="12.75">
      <c r="B26" s="29">
        <f>COUNTIF(E4:E14,0)</f>
        <v>4</v>
      </c>
      <c r="C26" s="19" t="s">
        <v>17</v>
      </c>
    </row>
    <row r="27" ht="12.75">
      <c r="C27" s="19" t="s">
        <v>18</v>
      </c>
    </row>
    <row r="28" ht="12.75">
      <c r="C28" s="19" t="s">
        <v>9</v>
      </c>
    </row>
    <row r="29" ht="12.75">
      <c r="C29" s="19" t="s">
        <v>5</v>
      </c>
    </row>
    <row r="30" ht="12.75">
      <c r="C30" s="19" t="s">
        <v>6</v>
      </c>
    </row>
    <row r="31" ht="12.75">
      <c r="C31" s="19" t="s">
        <v>2</v>
      </c>
    </row>
    <row r="32" ht="12.75">
      <c r="C32" s="19" t="s">
        <v>4</v>
      </c>
    </row>
    <row r="33" ht="12.75">
      <c r="C33" s="19" t="s">
        <v>11</v>
      </c>
    </row>
  </sheetData>
  <sheetProtection password="EFC7" sheet="1" objects="1" scenarios="1" selectLockedCells="1"/>
  <mergeCells count="2">
    <mergeCell ref="A16:G16"/>
    <mergeCell ref="A17:G17"/>
  </mergeCells>
  <conditionalFormatting sqref="C3:C14">
    <cfRule type="cellIs" priority="1" dxfId="0" operator="equal" stopIfTrue="1">
      <formula>"Σάββατο"</formula>
    </cfRule>
    <cfRule type="cellIs" priority="2" dxfId="0" operator="equal" stopIfTrue="1">
      <formula>"Κυριακή"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D1">
      <selection activeCell="D3" sqref="D3"/>
    </sheetView>
  </sheetViews>
  <sheetFormatPr defaultColWidth="9.00390625" defaultRowHeight="12.75"/>
  <cols>
    <col min="1" max="1" width="9.125" style="0" hidden="1" customWidth="1"/>
    <col min="2" max="2" width="12.25390625" style="0" hidden="1" customWidth="1"/>
    <col min="3" max="3" width="9.00390625" style="0" hidden="1" customWidth="1"/>
  </cols>
  <sheetData>
    <row r="1" ht="12.75">
      <c r="D1" s="30" t="s">
        <v>22</v>
      </c>
    </row>
    <row r="3" spans="1:3" ht="12.75">
      <c r="A3" s="25">
        <v>2000</v>
      </c>
      <c r="B3" s="25" t="str">
        <f>IF(MOD(19*MOD(A3,19)+16,30)+MOD(2*MOD(A3,4)+4*MOD(A3,7)+6*MOD(19*MOD(A3,19)+16,30),7)+3&lt;31,MOD(19*MOD(A3,19)+16,30)+MOD(2*MOD(A3,4)+4*MOD(A3,7)+6*MOD(19*MOD(A3,19)+16,30),7)+3&amp;" Apr",MOD(19*MOD(A3,19)+16,30)+MOD(2*MOD(A3,4)+4*MOD(A3,7)+6*MOD(19*MOD(A3,19)+16,30),7)+3-30&amp;" May")</f>
        <v>30 Apr</v>
      </c>
      <c r="C3" s="26">
        <f>DATE(2000,4,30)</f>
        <v>36646</v>
      </c>
    </row>
    <row r="4" spans="1:3" ht="12.75">
      <c r="A4" s="27">
        <v>2001</v>
      </c>
      <c r="B4" s="27" t="str">
        <f aca="true" t="shared" si="0" ref="B4:B67">IF(MOD(19*MOD(A4,19)+16,30)+MOD(2*MOD(A4,4)+4*MOD(A4,7)+6*MOD(19*MOD(A4,19)+16,30),7)+3&lt;31,MOD(19*MOD(A4,19)+16,30)+MOD(2*MOD(A4,4)+4*MOD(A4,7)+6*MOD(19*MOD(A4,19)+16,30),7)+3&amp;" Apr",MOD(19*MOD(A4,19)+16,30)+MOD(2*MOD(A4,4)+4*MOD(A4,7)+6*MOD(19*MOD(A4,19)+16,30),7)+3-30&amp;" May")</f>
        <v>15 Apr</v>
      </c>
      <c r="C4" s="28">
        <f>DATE(2001,4,15)</f>
        <v>36996</v>
      </c>
    </row>
    <row r="5" spans="1:3" ht="12.75">
      <c r="A5" s="27">
        <v>2002</v>
      </c>
      <c r="B5" s="27" t="str">
        <f t="shared" si="0"/>
        <v>5 May</v>
      </c>
      <c r="C5" s="28">
        <f>DATE(2002,5,5)</f>
        <v>37381</v>
      </c>
    </row>
    <row r="6" spans="1:3" ht="12.75">
      <c r="A6" s="27">
        <v>2003</v>
      </c>
      <c r="B6" s="27" t="str">
        <f t="shared" si="0"/>
        <v>27 Apr</v>
      </c>
      <c r="C6" s="28">
        <f>DATE(2003,4,27)</f>
        <v>37738</v>
      </c>
    </row>
    <row r="7" spans="1:3" ht="12.75">
      <c r="A7" s="27">
        <v>2004</v>
      </c>
      <c r="B7" s="27" t="str">
        <f t="shared" si="0"/>
        <v>11 Apr</v>
      </c>
      <c r="C7" s="28">
        <f>DATE(2004,4,11)</f>
        <v>38088</v>
      </c>
    </row>
    <row r="8" spans="1:3" ht="12.75">
      <c r="A8" s="27">
        <v>2005</v>
      </c>
      <c r="B8" s="27" t="str">
        <f t="shared" si="0"/>
        <v>1 May</v>
      </c>
      <c r="C8" s="28">
        <f>DATE(2004,5,1)</f>
        <v>38108</v>
      </c>
    </row>
    <row r="9" spans="1:3" ht="12.75">
      <c r="A9" s="27">
        <v>2006</v>
      </c>
      <c r="B9" s="27" t="str">
        <f t="shared" si="0"/>
        <v>23 Apr</v>
      </c>
      <c r="C9" s="28">
        <f>DATE(2006,4,23)</f>
        <v>38830</v>
      </c>
    </row>
    <row r="10" spans="1:3" ht="12.75">
      <c r="A10" s="27">
        <v>2007</v>
      </c>
      <c r="B10" s="27" t="str">
        <f t="shared" si="0"/>
        <v>8 Apr</v>
      </c>
      <c r="C10" s="28">
        <f>DATE(2007,4,8)</f>
        <v>39180</v>
      </c>
    </row>
    <row r="11" spans="1:3" ht="12.75">
      <c r="A11" s="27">
        <v>2008</v>
      </c>
      <c r="B11" s="27" t="str">
        <f t="shared" si="0"/>
        <v>27 Apr</v>
      </c>
      <c r="C11" s="28">
        <f>DATE(2008,4,27)</f>
        <v>39565</v>
      </c>
    </row>
    <row r="12" spans="1:3" ht="12.75">
      <c r="A12" s="27">
        <v>2009</v>
      </c>
      <c r="B12" s="27" t="str">
        <f t="shared" si="0"/>
        <v>19 Apr</v>
      </c>
      <c r="C12" s="28">
        <f>DATE(2009,4,19)</f>
        <v>39922</v>
      </c>
    </row>
    <row r="13" spans="1:3" ht="12.75">
      <c r="A13" s="27">
        <v>2010</v>
      </c>
      <c r="B13" s="27" t="str">
        <f t="shared" si="0"/>
        <v>4 Apr</v>
      </c>
      <c r="C13" s="28">
        <f>DATE(2010,4,4)</f>
        <v>40272</v>
      </c>
    </row>
    <row r="14" spans="1:3" ht="12.75">
      <c r="A14" s="27">
        <v>2011</v>
      </c>
      <c r="B14" s="27" t="str">
        <f t="shared" si="0"/>
        <v>24 Apr</v>
      </c>
      <c r="C14" s="28">
        <f>DATE(2011,4,24)</f>
        <v>40657</v>
      </c>
    </row>
    <row r="15" spans="1:3" ht="12.75">
      <c r="A15" s="27">
        <v>2012</v>
      </c>
      <c r="B15" s="27" t="str">
        <f t="shared" si="0"/>
        <v>15 Apr</v>
      </c>
      <c r="C15" s="28">
        <f>DATE(2012,4,15)</f>
        <v>41014</v>
      </c>
    </row>
    <row r="16" spans="1:3" ht="12.75">
      <c r="A16" s="27">
        <v>2013</v>
      </c>
      <c r="B16" s="27" t="str">
        <f t="shared" si="0"/>
        <v>5 May</v>
      </c>
      <c r="C16" s="28">
        <f>DATE(2013,5,4)</f>
        <v>41398</v>
      </c>
    </row>
    <row r="17" spans="1:3" ht="12.75">
      <c r="A17" s="27">
        <v>2014</v>
      </c>
      <c r="B17" s="27" t="str">
        <f t="shared" si="0"/>
        <v>20 Apr</v>
      </c>
      <c r="C17" s="28">
        <f>DATE(2014,4,20)</f>
        <v>41749</v>
      </c>
    </row>
    <row r="18" spans="1:3" ht="12.75">
      <c r="A18" s="27">
        <v>2015</v>
      </c>
      <c r="B18" s="27" t="str">
        <f t="shared" si="0"/>
        <v>12 Apr</v>
      </c>
      <c r="C18" s="28">
        <f>DATE(2015,4,12)</f>
        <v>42106</v>
      </c>
    </row>
    <row r="19" spans="1:3" ht="12.75">
      <c r="A19" s="27">
        <v>2016</v>
      </c>
      <c r="B19" s="27" t="str">
        <f t="shared" si="0"/>
        <v>1 May</v>
      </c>
      <c r="C19" s="28">
        <f>DATE(2016,5,1)</f>
        <v>42491</v>
      </c>
    </row>
    <row r="20" spans="1:3" ht="12.75">
      <c r="A20" s="27">
        <v>2017</v>
      </c>
      <c r="B20" s="27" t="str">
        <f t="shared" si="0"/>
        <v>16 Apr</v>
      </c>
      <c r="C20" s="28">
        <f>DATE(2017,4,16)</f>
        <v>42841</v>
      </c>
    </row>
    <row r="21" spans="1:3" ht="12.75">
      <c r="A21" s="27">
        <v>2018</v>
      </c>
      <c r="B21" s="27" t="str">
        <f t="shared" si="0"/>
        <v>8 Apr</v>
      </c>
      <c r="C21" s="28">
        <f>DATE(2018,4,8)</f>
        <v>43198</v>
      </c>
    </row>
    <row r="22" spans="1:3" ht="12.75">
      <c r="A22" s="27">
        <v>2019</v>
      </c>
      <c r="B22" s="27" t="str">
        <f t="shared" si="0"/>
        <v>28 Apr</v>
      </c>
      <c r="C22" s="28">
        <f>DATE(2019,4,28)</f>
        <v>43583</v>
      </c>
    </row>
    <row r="23" spans="1:3" ht="12.75">
      <c r="A23" s="27">
        <v>2020</v>
      </c>
      <c r="B23" s="27" t="str">
        <f t="shared" si="0"/>
        <v>19 Apr</v>
      </c>
      <c r="C23" s="28">
        <f>DATE(2020,4,19)</f>
        <v>43940</v>
      </c>
    </row>
    <row r="24" spans="1:3" ht="12.75">
      <c r="A24" s="27">
        <v>2021</v>
      </c>
      <c r="B24" s="27" t="str">
        <f t="shared" si="0"/>
        <v>2 May</v>
      </c>
      <c r="C24" s="28">
        <f>DATE(2021,5,2)</f>
        <v>44318</v>
      </c>
    </row>
    <row r="25" spans="1:3" ht="12.75">
      <c r="A25" s="27">
        <v>2022</v>
      </c>
      <c r="B25" s="27" t="str">
        <f t="shared" si="0"/>
        <v>24 Apr</v>
      </c>
      <c r="C25" s="28">
        <f>DATE(2022,4,24)</f>
        <v>44675</v>
      </c>
    </row>
    <row r="26" spans="1:3" ht="12.75">
      <c r="A26" s="27">
        <v>2023</v>
      </c>
      <c r="B26" s="27" t="str">
        <f t="shared" si="0"/>
        <v>16 Apr</v>
      </c>
      <c r="C26" s="28">
        <f>DATE(2023,4,16)</f>
        <v>45032</v>
      </c>
    </row>
    <row r="27" spans="1:3" ht="12.75">
      <c r="A27" s="27">
        <v>2024</v>
      </c>
      <c r="B27" s="27" t="str">
        <f t="shared" si="0"/>
        <v>5 May</v>
      </c>
      <c r="C27" s="28">
        <f>DATE(2024,5,5)</f>
        <v>45417</v>
      </c>
    </row>
    <row r="28" spans="1:3" ht="12.75">
      <c r="A28" s="27">
        <v>2025</v>
      </c>
      <c r="B28" s="27" t="str">
        <f t="shared" si="0"/>
        <v>20 Apr</v>
      </c>
      <c r="C28" s="28">
        <f>DATE(2025,4,20)</f>
        <v>45767</v>
      </c>
    </row>
    <row r="29" spans="1:3" ht="12.75">
      <c r="A29" s="27">
        <v>2026</v>
      </c>
      <c r="B29" s="27" t="str">
        <f t="shared" si="0"/>
        <v>12 Apr</v>
      </c>
      <c r="C29" s="28">
        <f>DATE(2026,4,12)</f>
        <v>46124</v>
      </c>
    </row>
    <row r="30" spans="1:3" ht="12.75">
      <c r="A30" s="27">
        <v>2027</v>
      </c>
      <c r="B30" s="27" t="str">
        <f t="shared" si="0"/>
        <v>2 May</v>
      </c>
      <c r="C30" s="28">
        <f>DATE(2027,5,2)</f>
        <v>46509</v>
      </c>
    </row>
    <row r="31" spans="1:3" ht="12.75">
      <c r="A31" s="27">
        <v>2028</v>
      </c>
      <c r="B31" s="27" t="str">
        <f t="shared" si="0"/>
        <v>16 Apr</v>
      </c>
      <c r="C31" s="28">
        <f>DATE(2028,4,16)</f>
        <v>46859</v>
      </c>
    </row>
    <row r="32" spans="1:3" ht="12.75">
      <c r="A32" s="27">
        <v>2029</v>
      </c>
      <c r="B32" s="27" t="str">
        <f t="shared" si="0"/>
        <v>8 Apr</v>
      </c>
      <c r="C32" s="28">
        <f>DATE(2029,4,8)</f>
        <v>47216</v>
      </c>
    </row>
    <row r="33" spans="1:3" ht="12.75">
      <c r="A33" s="27">
        <v>2030</v>
      </c>
      <c r="B33" s="27" t="str">
        <f t="shared" si="0"/>
        <v>28 Apr</v>
      </c>
      <c r="C33" s="28">
        <f>DATE(2030,4,28)</f>
        <v>47601</v>
      </c>
    </row>
    <row r="34" spans="1:3" ht="12.75">
      <c r="A34" s="27">
        <v>2031</v>
      </c>
      <c r="B34" s="27" t="str">
        <f t="shared" si="0"/>
        <v>13 Apr</v>
      </c>
      <c r="C34" s="28">
        <f>DATE(2031,4,13)</f>
        <v>47951</v>
      </c>
    </row>
    <row r="35" spans="1:3" ht="12.75">
      <c r="A35" s="27">
        <v>2032</v>
      </c>
      <c r="B35" s="27" t="str">
        <f t="shared" si="0"/>
        <v>2 May</v>
      </c>
      <c r="C35" s="28">
        <f>DATE(2032,5,2)</f>
        <v>48336</v>
      </c>
    </row>
    <row r="36" spans="1:3" ht="12.75">
      <c r="A36" s="27">
        <v>2033</v>
      </c>
      <c r="B36" s="27" t="str">
        <f t="shared" si="0"/>
        <v>24 Apr</v>
      </c>
      <c r="C36" s="28">
        <f>DATE(2033,4,24)</f>
        <v>48693</v>
      </c>
    </row>
    <row r="37" spans="1:3" ht="12.75">
      <c r="A37" s="27">
        <v>2034</v>
      </c>
      <c r="B37" s="27" t="str">
        <f t="shared" si="0"/>
        <v>9 Apr</v>
      </c>
      <c r="C37" s="28">
        <f>DATE(2034,4,9)</f>
        <v>49043</v>
      </c>
    </row>
    <row r="38" spans="1:3" ht="12.75">
      <c r="A38" s="27">
        <v>2035</v>
      </c>
      <c r="B38" s="27" t="str">
        <f t="shared" si="0"/>
        <v>29 Apr</v>
      </c>
      <c r="C38" s="28">
        <f>DATE(2035,4,29)</f>
        <v>49428</v>
      </c>
    </row>
    <row r="39" spans="1:3" ht="12.75">
      <c r="A39" s="27">
        <v>2036</v>
      </c>
      <c r="B39" s="27" t="str">
        <f t="shared" si="0"/>
        <v>20 Apr</v>
      </c>
      <c r="C39" s="28">
        <f>DATE(2036,4,20)</f>
        <v>49785</v>
      </c>
    </row>
    <row r="40" spans="1:3" ht="12.75">
      <c r="A40" s="27">
        <v>2037</v>
      </c>
      <c r="B40" s="27" t="str">
        <f t="shared" si="0"/>
        <v>5 Apr</v>
      </c>
      <c r="C40" s="28">
        <f>DATE(2037,4,5)</f>
        <v>50135</v>
      </c>
    </row>
    <row r="41" spans="1:3" ht="12.75">
      <c r="A41" s="27">
        <v>2038</v>
      </c>
      <c r="B41" s="27" t="str">
        <f t="shared" si="0"/>
        <v>25 Apr</v>
      </c>
      <c r="C41" s="28">
        <f>DATE(2038,4,25)</f>
        <v>50520</v>
      </c>
    </row>
    <row r="42" spans="1:3" ht="12.75">
      <c r="A42" s="27">
        <v>2039</v>
      </c>
      <c r="B42" s="27" t="str">
        <f t="shared" si="0"/>
        <v>17 Apr</v>
      </c>
      <c r="C42" s="28">
        <f>DATE(2039,4,17)</f>
        <v>50877</v>
      </c>
    </row>
    <row r="43" spans="1:3" ht="12.75">
      <c r="A43" s="27">
        <v>2040</v>
      </c>
      <c r="B43" s="27" t="str">
        <f t="shared" si="0"/>
        <v>6 May</v>
      </c>
      <c r="C43" s="28">
        <f>DATE(2040,5,6)</f>
        <v>51262</v>
      </c>
    </row>
    <row r="44" spans="1:3" ht="12.75">
      <c r="A44" s="27">
        <v>2041</v>
      </c>
      <c r="B44" s="27" t="str">
        <f t="shared" si="0"/>
        <v>21 Apr</v>
      </c>
      <c r="C44" s="28">
        <f>DATE(2041,4,21)</f>
        <v>51612</v>
      </c>
    </row>
    <row r="45" spans="1:3" ht="12.75">
      <c r="A45" s="27">
        <v>2042</v>
      </c>
      <c r="B45" s="27" t="str">
        <f t="shared" si="0"/>
        <v>13 Apr</v>
      </c>
      <c r="C45" s="28">
        <f>DATE(2042,4,13)</f>
        <v>51969</v>
      </c>
    </row>
    <row r="46" spans="1:3" ht="12.75">
      <c r="A46" s="27">
        <v>2043</v>
      </c>
      <c r="B46" s="27" t="str">
        <f t="shared" si="0"/>
        <v>3 May</v>
      </c>
      <c r="C46" s="28">
        <f>DATE(2043,5,3)</f>
        <v>52354</v>
      </c>
    </row>
    <row r="47" spans="1:3" ht="12.75">
      <c r="A47" s="27">
        <v>2044</v>
      </c>
      <c r="B47" s="27" t="str">
        <f t="shared" si="0"/>
        <v>24 Apr</v>
      </c>
      <c r="C47" s="28">
        <f>DATE(2044,4,24)</f>
        <v>52711</v>
      </c>
    </row>
    <row r="48" spans="1:3" ht="12.75">
      <c r="A48" s="27">
        <v>2045</v>
      </c>
      <c r="B48" s="27" t="str">
        <f t="shared" si="0"/>
        <v>9 Apr</v>
      </c>
      <c r="C48" s="28">
        <f>DATE(2045,4,9)</f>
        <v>53061</v>
      </c>
    </row>
    <row r="49" spans="1:3" ht="12.75">
      <c r="A49" s="27">
        <v>2046</v>
      </c>
      <c r="B49" s="27" t="str">
        <f t="shared" si="0"/>
        <v>29 Apr</v>
      </c>
      <c r="C49" s="28">
        <f>DATE(2046,4,29)</f>
        <v>53446</v>
      </c>
    </row>
    <row r="50" spans="1:3" ht="12.75">
      <c r="A50" s="27">
        <v>2047</v>
      </c>
      <c r="B50" s="27" t="str">
        <f t="shared" si="0"/>
        <v>21 Apr</v>
      </c>
      <c r="C50" s="28">
        <f>DATE(2047,4,21)</f>
        <v>53803</v>
      </c>
    </row>
    <row r="51" spans="1:3" ht="12.75">
      <c r="A51" s="27">
        <v>2048</v>
      </c>
      <c r="B51" s="27" t="str">
        <f t="shared" si="0"/>
        <v>5 Apr</v>
      </c>
      <c r="C51" s="28">
        <f>DATE(2048,4,5)</f>
        <v>54153</v>
      </c>
    </row>
    <row r="52" spans="1:3" ht="12.75">
      <c r="A52" s="27">
        <v>2049</v>
      </c>
      <c r="B52" s="27" t="str">
        <f t="shared" si="0"/>
        <v>25 Apr</v>
      </c>
      <c r="C52" s="28">
        <f>DATE(2049,4,25)</f>
        <v>54538</v>
      </c>
    </row>
    <row r="53" spans="1:3" ht="12.75">
      <c r="A53" s="27">
        <v>2050</v>
      </c>
      <c r="B53" s="27" t="str">
        <f t="shared" si="0"/>
        <v>17 Apr</v>
      </c>
      <c r="C53" s="28">
        <f>DATE(2050,4,17)</f>
        <v>54895</v>
      </c>
    </row>
    <row r="54" spans="1:3" ht="12.75">
      <c r="A54" s="27">
        <v>2051</v>
      </c>
      <c r="B54" s="27" t="str">
        <f t="shared" si="0"/>
        <v>7 May</v>
      </c>
      <c r="C54" s="28">
        <f>DATE(2051,5,7)</f>
        <v>55280</v>
      </c>
    </row>
    <row r="55" spans="1:3" ht="12.75">
      <c r="A55" s="27">
        <v>2052</v>
      </c>
      <c r="B55" s="27" t="str">
        <f t="shared" si="0"/>
        <v>21 Apr</v>
      </c>
      <c r="C55" s="28">
        <f>DATE(2052,4,21)</f>
        <v>55630</v>
      </c>
    </row>
    <row r="56" spans="1:3" ht="12.75">
      <c r="A56" s="27">
        <v>2053</v>
      </c>
      <c r="B56" s="27" t="str">
        <f t="shared" si="0"/>
        <v>13 Apr</v>
      </c>
      <c r="C56" s="28">
        <f>DATE(2053,4,13)</f>
        <v>55987</v>
      </c>
    </row>
    <row r="57" spans="1:3" ht="12.75">
      <c r="A57" s="27">
        <v>2054</v>
      </c>
      <c r="B57" s="27" t="str">
        <f t="shared" si="0"/>
        <v>3 May</v>
      </c>
      <c r="C57" s="28">
        <f>DATE(2054,5,3)</f>
        <v>56372</v>
      </c>
    </row>
    <row r="58" spans="1:3" ht="12.75">
      <c r="A58" s="27">
        <v>2055</v>
      </c>
      <c r="B58" s="27" t="str">
        <f t="shared" si="0"/>
        <v>18 Apr</v>
      </c>
      <c r="C58" s="28">
        <f>DATE(2055,4,18)</f>
        <v>56722</v>
      </c>
    </row>
    <row r="59" spans="1:3" ht="12.75">
      <c r="A59" s="27">
        <v>2056</v>
      </c>
      <c r="B59" s="27" t="str">
        <f t="shared" si="0"/>
        <v>9 Apr</v>
      </c>
      <c r="C59" s="28">
        <f>DATE(2056,4,9)</f>
        <v>57079</v>
      </c>
    </row>
    <row r="60" spans="1:3" ht="12.75">
      <c r="A60" s="27">
        <v>2057</v>
      </c>
      <c r="B60" s="27" t="str">
        <f t="shared" si="0"/>
        <v>29 Apr</v>
      </c>
      <c r="C60" s="28">
        <f>DATE(2057,4,29)</f>
        <v>57464</v>
      </c>
    </row>
    <row r="61" spans="1:3" ht="12.75">
      <c r="A61" s="27">
        <v>2058</v>
      </c>
      <c r="B61" s="27" t="str">
        <f t="shared" si="0"/>
        <v>14 Apr</v>
      </c>
      <c r="C61" s="28">
        <f>DATE(2058,4,14)</f>
        <v>57814</v>
      </c>
    </row>
    <row r="62" spans="1:3" ht="12.75">
      <c r="A62" s="27">
        <v>2059</v>
      </c>
      <c r="B62" s="27" t="str">
        <f t="shared" si="0"/>
        <v>4 May</v>
      </c>
      <c r="C62" s="28">
        <f>DATE(2059,5,4)</f>
        <v>58199</v>
      </c>
    </row>
    <row r="63" spans="1:3" ht="12.75">
      <c r="A63" s="27">
        <v>2060</v>
      </c>
      <c r="B63" s="27" t="str">
        <f t="shared" si="0"/>
        <v>25 Apr</v>
      </c>
      <c r="C63" s="28">
        <f>DATE(2060,4,25)</f>
        <v>58556</v>
      </c>
    </row>
    <row r="64" spans="1:3" ht="12.75">
      <c r="A64" s="27">
        <v>2061</v>
      </c>
      <c r="B64" s="27" t="str">
        <f t="shared" si="0"/>
        <v>10 Apr</v>
      </c>
      <c r="C64" s="28">
        <f>DATE(2061,4,10)</f>
        <v>58906</v>
      </c>
    </row>
    <row r="65" spans="1:3" ht="12.75">
      <c r="A65" s="27">
        <v>2062</v>
      </c>
      <c r="B65" s="27" t="str">
        <f t="shared" si="0"/>
        <v>30 Apr</v>
      </c>
      <c r="C65" s="28">
        <f>DATE(2062,4,30)</f>
        <v>59291</v>
      </c>
    </row>
    <row r="66" spans="1:3" ht="12.75">
      <c r="A66" s="27">
        <v>2063</v>
      </c>
      <c r="B66" s="27" t="str">
        <f t="shared" si="0"/>
        <v>22 Apr</v>
      </c>
      <c r="C66" s="28">
        <f>DATE(2063,4,22)</f>
        <v>59648</v>
      </c>
    </row>
    <row r="67" spans="1:3" ht="12.75">
      <c r="A67" s="27">
        <v>2064</v>
      </c>
      <c r="B67" s="27" t="str">
        <f t="shared" si="0"/>
        <v>13 Apr</v>
      </c>
      <c r="C67" s="28">
        <f>DATE(2064,4,13)</f>
        <v>60005</v>
      </c>
    </row>
    <row r="68" spans="1:3" ht="12.75">
      <c r="A68" s="27">
        <v>2065</v>
      </c>
      <c r="B68" s="27" t="str">
        <f aca="true" t="shared" si="1" ref="B68:B103">IF(MOD(19*MOD(A68,19)+16,30)+MOD(2*MOD(A68,4)+4*MOD(A68,7)+6*MOD(19*MOD(A68,19)+16,30),7)+3&lt;31,MOD(19*MOD(A68,19)+16,30)+MOD(2*MOD(A68,4)+4*MOD(A68,7)+6*MOD(19*MOD(A68,19)+16,30),7)+3&amp;" Apr",MOD(19*MOD(A68,19)+16,30)+MOD(2*MOD(A68,4)+4*MOD(A68,7)+6*MOD(19*MOD(A68,19)+16,30),7)+3-30&amp;" May")</f>
        <v>26 Apr</v>
      </c>
      <c r="C68" s="28">
        <f>DATE(2065,4,26)</f>
        <v>60383</v>
      </c>
    </row>
    <row r="69" spans="1:3" ht="12.75">
      <c r="A69" s="27">
        <v>2066</v>
      </c>
      <c r="B69" s="27" t="str">
        <f t="shared" si="1"/>
        <v>18 Apr</v>
      </c>
      <c r="C69" s="28">
        <f>DATE(2066,4,18)</f>
        <v>60740</v>
      </c>
    </row>
    <row r="70" spans="1:3" ht="12.75">
      <c r="A70" s="27">
        <v>2067</v>
      </c>
      <c r="B70" s="27" t="str">
        <f t="shared" si="1"/>
        <v>10 Apr</v>
      </c>
      <c r="C70" s="28">
        <f>DATE(2067,4,10)</f>
        <v>61097</v>
      </c>
    </row>
    <row r="71" spans="1:3" ht="12.75">
      <c r="A71" s="27">
        <v>2068</v>
      </c>
      <c r="B71" s="27" t="str">
        <f t="shared" si="1"/>
        <v>29 Apr</v>
      </c>
      <c r="C71" s="28">
        <f>DATE(2068,4,29)</f>
        <v>61482</v>
      </c>
    </row>
    <row r="72" spans="1:3" ht="12.75">
      <c r="A72" s="27">
        <v>2069</v>
      </c>
      <c r="B72" s="27" t="str">
        <f t="shared" si="1"/>
        <v>14 Apr</v>
      </c>
      <c r="C72" s="28">
        <f>DATE(2069,4,14)</f>
        <v>61832</v>
      </c>
    </row>
    <row r="73" spans="1:3" ht="12.75">
      <c r="A73" s="27">
        <v>2070</v>
      </c>
      <c r="B73" s="27" t="str">
        <f t="shared" si="1"/>
        <v>4 May</v>
      </c>
      <c r="C73" s="28">
        <f>DATE(2070,5,4)</f>
        <v>62217</v>
      </c>
    </row>
    <row r="74" spans="1:3" ht="12.75">
      <c r="A74" s="27">
        <v>2071</v>
      </c>
      <c r="B74" s="27" t="str">
        <f t="shared" si="1"/>
        <v>19 Apr</v>
      </c>
      <c r="C74" s="28">
        <f>DATE(2071,4,19)</f>
        <v>62567</v>
      </c>
    </row>
    <row r="75" spans="1:3" ht="12.75">
      <c r="A75" s="27">
        <v>2072</v>
      </c>
      <c r="B75" s="27" t="str">
        <f t="shared" si="1"/>
        <v>10 Apr</v>
      </c>
      <c r="C75" s="28">
        <f>DATE(2072,4,10)</f>
        <v>62924</v>
      </c>
    </row>
    <row r="76" spans="1:3" ht="12.75">
      <c r="A76" s="27">
        <v>2073</v>
      </c>
      <c r="B76" s="27" t="str">
        <f t="shared" si="1"/>
        <v>30 Apr</v>
      </c>
      <c r="C76" s="28">
        <f>DATE(2073,4,30)</f>
        <v>63309</v>
      </c>
    </row>
    <row r="77" spans="1:3" ht="12.75">
      <c r="A77" s="27">
        <v>2074</v>
      </c>
      <c r="B77" s="27" t="str">
        <f t="shared" si="1"/>
        <v>22 Apr</v>
      </c>
      <c r="C77" s="28">
        <f>DATE(2074,4,22)</f>
        <v>63666</v>
      </c>
    </row>
    <row r="78" spans="1:3" ht="12.75">
      <c r="A78" s="27">
        <v>2075</v>
      </c>
      <c r="B78" s="27" t="str">
        <f t="shared" si="1"/>
        <v>7 Apr</v>
      </c>
      <c r="C78" s="28">
        <f>DATE(2075,4,7)</f>
        <v>64016</v>
      </c>
    </row>
    <row r="79" spans="1:3" ht="12.75">
      <c r="A79" s="27">
        <v>2076</v>
      </c>
      <c r="B79" s="27" t="str">
        <f t="shared" si="1"/>
        <v>26 Apr</v>
      </c>
      <c r="C79" s="28">
        <f>DATE(2076,4,26)</f>
        <v>64401</v>
      </c>
    </row>
    <row r="80" spans="1:3" ht="12.75">
      <c r="A80" s="27">
        <v>2077</v>
      </c>
      <c r="B80" s="27" t="str">
        <f t="shared" si="1"/>
        <v>18 Apr</v>
      </c>
      <c r="C80" s="28">
        <f>DATE(2077,4,18)</f>
        <v>64758</v>
      </c>
    </row>
    <row r="81" spans="1:3" ht="12.75">
      <c r="A81" s="27">
        <v>2078</v>
      </c>
      <c r="B81" s="27" t="str">
        <f t="shared" si="1"/>
        <v>8 May</v>
      </c>
      <c r="C81" s="28">
        <f>DATE(2078,5,8)</f>
        <v>65143</v>
      </c>
    </row>
    <row r="82" spans="1:3" ht="12.75">
      <c r="A82" s="27">
        <v>2079</v>
      </c>
      <c r="B82" s="27" t="str">
        <f t="shared" si="1"/>
        <v>23 Apr</v>
      </c>
      <c r="C82" s="28">
        <f>DATE(2079,4,23)</f>
        <v>65493</v>
      </c>
    </row>
    <row r="83" spans="1:3" ht="12.75">
      <c r="A83" s="27">
        <v>2080</v>
      </c>
      <c r="B83" s="27" t="str">
        <f t="shared" si="1"/>
        <v>14 Apr</v>
      </c>
      <c r="C83" s="28">
        <f>DATE(2080,4,14)</f>
        <v>65850</v>
      </c>
    </row>
    <row r="84" spans="1:3" ht="12.75">
      <c r="A84" s="27">
        <v>2081</v>
      </c>
      <c r="B84" s="27" t="str">
        <f t="shared" si="1"/>
        <v>4 May</v>
      </c>
      <c r="C84" s="28">
        <f>DATE(2081,5,4)</f>
        <v>66235</v>
      </c>
    </row>
    <row r="85" spans="1:3" ht="12.75">
      <c r="A85" s="27">
        <v>2082</v>
      </c>
      <c r="B85" s="27" t="str">
        <f t="shared" si="1"/>
        <v>19 Apr</v>
      </c>
      <c r="C85" s="28">
        <f>DATE(2082,4,19)</f>
        <v>66585</v>
      </c>
    </row>
    <row r="86" spans="1:3" ht="12.75">
      <c r="A86" s="27">
        <v>2083</v>
      </c>
      <c r="B86" s="27" t="str">
        <f t="shared" si="1"/>
        <v>11 Apr</v>
      </c>
      <c r="C86" s="28">
        <f>DATE(2083,4,11)</f>
        <v>66942</v>
      </c>
    </row>
    <row r="87" spans="1:3" ht="12.75">
      <c r="A87" s="27">
        <v>2084</v>
      </c>
      <c r="B87" s="27" t="str">
        <f t="shared" si="1"/>
        <v>30 Apr</v>
      </c>
      <c r="C87" s="28">
        <f>DATE(2084,4,30)</f>
        <v>67327</v>
      </c>
    </row>
    <row r="88" spans="1:3" ht="12.75">
      <c r="A88" s="27">
        <v>2085</v>
      </c>
      <c r="B88" s="27" t="str">
        <f t="shared" si="1"/>
        <v>15 Apr</v>
      </c>
      <c r="C88" s="28">
        <f>DATE(2085,4,15)</f>
        <v>67677</v>
      </c>
    </row>
    <row r="89" spans="1:3" ht="12.75">
      <c r="A89" s="27">
        <v>2086</v>
      </c>
      <c r="B89" s="27" t="str">
        <f t="shared" si="1"/>
        <v>7 Apr</v>
      </c>
      <c r="C89" s="28">
        <f>DATE(2086,4,7)</f>
        <v>68034</v>
      </c>
    </row>
    <row r="90" spans="1:3" ht="12.75">
      <c r="A90" s="27">
        <v>2087</v>
      </c>
      <c r="B90" s="27" t="str">
        <f t="shared" si="1"/>
        <v>27 Apr</v>
      </c>
      <c r="C90" s="28">
        <f>DATE(2087,4,27)</f>
        <v>68419</v>
      </c>
    </row>
    <row r="91" spans="1:3" ht="12.75">
      <c r="A91" s="27">
        <v>2088</v>
      </c>
      <c r="B91" s="27" t="str">
        <f t="shared" si="1"/>
        <v>18 Apr</v>
      </c>
      <c r="C91" s="28">
        <f>DATE(2088,4,18)</f>
        <v>68776</v>
      </c>
    </row>
    <row r="92" spans="1:3" ht="12.75">
      <c r="A92" s="27">
        <v>2089</v>
      </c>
      <c r="B92" s="27" t="str">
        <f t="shared" si="1"/>
        <v>1 May</v>
      </c>
      <c r="C92" s="28">
        <f>DATE(2089,5,1)</f>
        <v>69154</v>
      </c>
    </row>
    <row r="93" spans="1:3" ht="12.75">
      <c r="A93" s="27">
        <v>2090</v>
      </c>
      <c r="B93" s="27" t="str">
        <f t="shared" si="1"/>
        <v>23 Apr</v>
      </c>
      <c r="C93" s="28">
        <f>DATE(2090,4,23)</f>
        <v>69511</v>
      </c>
    </row>
    <row r="94" spans="1:3" ht="12.75">
      <c r="A94" s="27">
        <v>2091</v>
      </c>
      <c r="B94" s="27" t="str">
        <f t="shared" si="1"/>
        <v>8 Apr</v>
      </c>
      <c r="C94" s="28">
        <f>DATE(2091,4,8)</f>
        <v>69861</v>
      </c>
    </row>
    <row r="95" spans="1:3" ht="12.75">
      <c r="A95" s="27">
        <v>2092</v>
      </c>
      <c r="B95" s="27" t="str">
        <f t="shared" si="1"/>
        <v>27 Apr</v>
      </c>
      <c r="C95" s="28">
        <f>DATE(2092,4,27)</f>
        <v>70246</v>
      </c>
    </row>
    <row r="96" spans="1:3" ht="12.75">
      <c r="A96" s="27">
        <v>2093</v>
      </c>
      <c r="B96" s="27" t="str">
        <f t="shared" si="1"/>
        <v>19 Apr</v>
      </c>
      <c r="C96" s="28">
        <f>DATE(2093,4,19)</f>
        <v>70603</v>
      </c>
    </row>
    <row r="97" spans="1:3" ht="12.75">
      <c r="A97" s="27">
        <v>2094</v>
      </c>
      <c r="B97" s="27" t="str">
        <f t="shared" si="1"/>
        <v>11 Apr</v>
      </c>
      <c r="C97" s="28">
        <f>DATE(2094,4,11)</f>
        <v>70960</v>
      </c>
    </row>
    <row r="98" spans="1:3" ht="12.75">
      <c r="A98" s="27">
        <v>2095</v>
      </c>
      <c r="B98" s="27" t="str">
        <f t="shared" si="1"/>
        <v>24 Apr</v>
      </c>
      <c r="C98" s="28">
        <f>DATE(2095,4,24)</f>
        <v>71338</v>
      </c>
    </row>
    <row r="99" spans="1:3" ht="12.75">
      <c r="A99" s="27">
        <v>2096</v>
      </c>
      <c r="B99" s="27" t="str">
        <f t="shared" si="1"/>
        <v>15 Apr</v>
      </c>
      <c r="C99" s="28">
        <f>DATE(2096,4,15)</f>
        <v>71695</v>
      </c>
    </row>
    <row r="100" spans="1:3" ht="12.75">
      <c r="A100" s="27">
        <v>2097</v>
      </c>
      <c r="B100" s="27" t="str">
        <f t="shared" si="1"/>
        <v>5 May</v>
      </c>
      <c r="C100" s="28">
        <f>DATE(2097,5,5)</f>
        <v>72080</v>
      </c>
    </row>
    <row r="101" spans="1:3" ht="12.75">
      <c r="A101" s="27">
        <v>2098</v>
      </c>
      <c r="B101" s="27" t="str">
        <f t="shared" si="1"/>
        <v>27 Apr</v>
      </c>
      <c r="C101" s="28">
        <f>DATE(2098,4,27)</f>
        <v>72437</v>
      </c>
    </row>
    <row r="102" spans="1:3" ht="12.75">
      <c r="A102" s="27">
        <v>2099</v>
      </c>
      <c r="B102" s="27" t="str">
        <f t="shared" si="1"/>
        <v>12 Apr</v>
      </c>
      <c r="C102" s="28">
        <f>DATE(2099,4,12)</f>
        <v>72787</v>
      </c>
    </row>
    <row r="103" spans="1:3" ht="12.75">
      <c r="A103" s="27">
        <v>2100</v>
      </c>
      <c r="B103" s="27" t="str">
        <f t="shared" si="1"/>
        <v>1 May</v>
      </c>
      <c r="C103" s="28">
        <f>DATE(2100,5,2)</f>
        <v>73172</v>
      </c>
    </row>
  </sheetData>
  <sheetProtection password="EFC7" sheet="1" objects="1" scenarios="1" selectLockedCells="1"/>
  <hyperlinks>
    <hyperlink ref="D1" r:id="rId1" display="chriskar70@freemail.gr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Jimmie</cp:lastModifiedBy>
  <cp:lastPrinted>2009-01-24T13:16:38Z</cp:lastPrinted>
  <dcterms:created xsi:type="dcterms:W3CDTF">2006-03-23T08:44:14Z</dcterms:created>
  <dcterms:modified xsi:type="dcterms:W3CDTF">2010-11-18T18:07:33Z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